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ink/ink1.xml" ContentType="application/inkml+xml"/>
  <Override PartName="/xl/ink/ink2.xml" ContentType="application/inkml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wmgr-my.sharepoint.com/personal/barbara_zach_hoelzel_at/Documents/Desktop/"/>
    </mc:Choice>
  </mc:AlternateContent>
  <xr:revisionPtr revIDLastSave="0" documentId="8_{ED28831B-5C44-44DA-BB22-8AEE2A1945C9}" xr6:coauthVersionLast="47" xr6:coauthVersionMax="47" xr10:uidLastSave="{00000000-0000-0000-0000-000000000000}"/>
  <bookViews>
    <workbookView xWindow="-110" yWindow="-110" windowWidth="22780" windowHeight="14540" firstSheet="21" activeTab="36" xr2:uid="{00000000-000D-0000-FFFF-FFFF00000000}"/>
  </bookViews>
  <sheets>
    <sheet name="Beleg 1) AR" sheetId="73" r:id="rId1"/>
    <sheet name="Beleg 2) Pagro" sheetId="43" r:id="rId2"/>
    <sheet name="Beleg 3) Magenta" sheetId="58" r:id="rId3"/>
    <sheet name="Beleg 4) HW Einkauf" sheetId="75" r:id="rId4"/>
    <sheet name="Beleg 5) Versandkosten" sheetId="60" r:id="rId5"/>
    <sheet name="Beleg 6) Post" sheetId="2" r:id="rId6"/>
    <sheet name="Beleg 7) Gutschrift zu Beleg 1" sheetId="74" r:id="rId7"/>
    <sheet name="Beleg 8) Bezugskosten" sheetId="63" r:id="rId8"/>
    <sheet name="Beleg 9) Werbung" sheetId="66" r:id="rId9"/>
    <sheet name="Beleg 10) GS HW-Einkauf" sheetId="76" r:id="rId10"/>
    <sheet name="Beleg 11) Bank 1" sheetId="77" r:id="rId11"/>
    <sheet name="zu Beleg 11" sheetId="88" r:id="rId12"/>
    <sheet name="Beleg 12) Autokauf" sheetId="61" r:id="rId13"/>
    <sheet name="Beleg 13) Oil! Tankstelle" sheetId="42" r:id="rId14"/>
    <sheet name="Beleg 14) Vignette" sheetId="83" r:id="rId15"/>
    <sheet name="Beleg 15) GWG" sheetId="68" r:id="rId16"/>
    <sheet name="Beleg 16) Vk mit Bankomatkarte" sheetId="91" r:id="rId17"/>
    <sheet name="Beleg 17) Zgonc" sheetId="36" r:id="rId18"/>
    <sheet name="Beleg 18) Vk DL mit KK" sheetId="81" r:id="rId19"/>
    <sheet name="Beleg 19) Bank 2" sheetId="89" r:id="rId20"/>
    <sheet name="zu Beleg 19) Abrechnung Visa" sheetId="87" r:id="rId21"/>
    <sheet name="Beleg 20) kassa_ausgang" sheetId="13" r:id="rId22"/>
    <sheet name="Beleg 21) Privat" sheetId="67" r:id="rId23"/>
    <sheet name="Beleg 22) Bank 3" sheetId="85" r:id="rId24"/>
    <sheet name="Beleg 23) ER mit Skonto" sheetId="80" r:id="rId25"/>
    <sheet name="Beleg 24) AR mit Skonto" sheetId="79" r:id="rId26"/>
    <sheet name="Beleg 25) Bank 4 " sheetId="86" r:id="rId27"/>
    <sheet name="zu Beleg 25) Bank 4" sheetId="94" r:id="rId28"/>
    <sheet name="Beleg 26) igE" sheetId="64" r:id="rId29"/>
    <sheet name="Beleg 27) Import" sheetId="65" r:id="rId30"/>
    <sheet name="Beleg 28) igL" sheetId="95" r:id="rId31"/>
    <sheet name="Beleg 29) Export" sheetId="96" r:id="rId32"/>
    <sheet name="Beleg 30) Bank 5" sheetId="93" r:id="rId33"/>
    <sheet name="zu Beleg 30) Bank 5" sheetId="99" r:id="rId34"/>
    <sheet name="zu Beleg 30) Bank 5_2" sheetId="101" r:id="rId35"/>
    <sheet name="Beleg 31) Gehalt" sheetId="69" r:id="rId36"/>
    <sheet name="Beleg 32) Bank 6 " sheetId="98" r:id="rId37"/>
    <sheet name="zu Beleg 32) Bank" sheetId="71" r:id="rId38"/>
    <sheet name="zu Beleg 32) Bank2" sheetId="72" r:id="rId3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" i="98" l="1"/>
  <c r="N21" i="93"/>
  <c r="N19" i="93"/>
  <c r="N18" i="93"/>
  <c r="N3" i="93"/>
  <c r="N3" i="86"/>
  <c r="N18" i="86"/>
  <c r="N21" i="85"/>
  <c r="N19" i="85"/>
  <c r="N3" i="85"/>
  <c r="N21" i="89"/>
  <c r="N19" i="89"/>
  <c r="N18" i="89"/>
  <c r="N3" i="89"/>
  <c r="N19" i="77"/>
  <c r="N18" i="77"/>
  <c r="J20" i="96"/>
  <c r="J19" i="96"/>
  <c r="J23" i="96" s="1"/>
  <c r="J19" i="95"/>
  <c r="J23" i="95" s="1"/>
  <c r="J69" i="88"/>
  <c r="N19" i="98"/>
  <c r="N18" i="98"/>
  <c r="N18" i="85"/>
  <c r="J25" i="79"/>
  <c r="E17" i="69"/>
  <c r="E16" i="69"/>
  <c r="E15" i="69"/>
  <c r="E14" i="69"/>
  <c r="E18" i="69"/>
  <c r="E11" i="69"/>
  <c r="E9" i="69"/>
  <c r="E10" i="69"/>
  <c r="S12" i="89"/>
  <c r="S11" i="89"/>
  <c r="R11" i="89"/>
  <c r="R9" i="89"/>
  <c r="I21" i="91"/>
  <c r="J20" i="91"/>
  <c r="J23" i="91"/>
  <c r="J24" i="91" s="1"/>
  <c r="J19" i="91"/>
  <c r="G40" i="87"/>
  <c r="J45" i="88"/>
  <c r="J21" i="88"/>
  <c r="N21" i="98" l="1"/>
  <c r="J25" i="91"/>
  <c r="D14" i="83"/>
  <c r="J21" i="79"/>
  <c r="J20" i="79"/>
  <c r="J19" i="79"/>
  <c r="H23" i="80"/>
  <c r="H28" i="80" s="1"/>
  <c r="H29" i="80" s="1"/>
  <c r="H22" i="80"/>
  <c r="N19" i="86"/>
  <c r="N21" i="86"/>
  <c r="M27" i="85"/>
  <c r="M26" i="85"/>
  <c r="H30" i="80" l="1"/>
  <c r="F30" i="60"/>
  <c r="F29" i="60"/>
  <c r="F25" i="76"/>
  <c r="F24" i="76"/>
  <c r="H28" i="75"/>
  <c r="H27" i="75"/>
  <c r="H26" i="75"/>
  <c r="H21" i="75"/>
  <c r="H20" i="75"/>
  <c r="J19" i="81" l="1"/>
  <c r="J23" i="81" s="1"/>
  <c r="J24" i="79"/>
  <c r="N21" i="77"/>
  <c r="I29" i="64"/>
  <c r="I20" i="64"/>
  <c r="I21" i="64"/>
  <c r="I22" i="64"/>
  <c r="E15" i="65"/>
  <c r="E16" i="65"/>
  <c r="E17" i="65"/>
  <c r="F19" i="68"/>
  <c r="D19" i="68"/>
  <c r="F15" i="68"/>
  <c r="J19" i="74"/>
  <c r="J23" i="74" s="1"/>
  <c r="J24" i="81" l="1"/>
  <c r="J25" i="81" s="1"/>
  <c r="J26" i="79"/>
  <c r="J24" i="74"/>
  <c r="J25" i="74" s="1"/>
  <c r="J19" i="73" l="1"/>
  <c r="J23" i="73" s="1"/>
  <c r="I26" i="72"/>
  <c r="H26" i="72"/>
  <c r="E26" i="72"/>
  <c r="J25" i="72"/>
  <c r="J44" i="71"/>
  <c r="J21" i="71"/>
  <c r="E12" i="69"/>
  <c r="G26" i="66"/>
  <c r="G27" i="66" s="1"/>
  <c r="I19" i="64"/>
  <c r="K15" i="63"/>
  <c r="K19" i="63" s="1"/>
  <c r="G29" i="66" l="1"/>
  <c r="E24" i="65"/>
  <c r="J24" i="73"/>
  <c r="J25" i="73" s="1"/>
  <c r="K21" i="63"/>
  <c r="K22" i="63" s="1"/>
  <c r="I29" i="58" l="1"/>
  <c r="I26" i="58"/>
  <c r="I23" i="58"/>
  <c r="H23" i="58"/>
  <c r="C34" i="43"/>
  <c r="C35" i="43" s="1"/>
  <c r="E24" i="43" l="1"/>
  <c r="E26" i="43" s="1"/>
  <c r="D28" i="43" l="1"/>
  <c r="E28" i="43" s="1"/>
  <c r="F18" i="36"/>
  <c r="F21" i="36" s="1"/>
  <c r="F24" i="36" s="1"/>
  <c r="E29" i="36" l="1"/>
  <c r="F29" i="36" s="1"/>
  <c r="I35" i="61"/>
  <c r="I34" i="61" l="1"/>
  <c r="I37" i="61" s="1"/>
</calcChain>
</file>

<file path=xl/sharedStrings.xml><?xml version="1.0" encoding="utf-8"?>
<sst xmlns="http://schemas.openxmlformats.org/spreadsheetml/2006/main" count="1211" uniqueCount="602">
  <si>
    <t>Wien, am</t>
  </si>
  <si>
    <t>Kundennr.:</t>
  </si>
  <si>
    <t xml:space="preserve">Rechnungsnummer:  </t>
  </si>
  <si>
    <t>Artikelnr.</t>
  </si>
  <si>
    <t>Beschreibung</t>
  </si>
  <si>
    <t>Betrag EUR</t>
  </si>
  <si>
    <t>Rechnungsbetrag netto</t>
  </si>
  <si>
    <t>Rechnungsbetrag brutto</t>
  </si>
  <si>
    <t>Tel.: +43/1/812 22 11 - Fax: +43/1/812 22 11-20 - office@werbeservice.at - www.werbeservice.at</t>
  </si>
  <si>
    <t>Firmenbuchnummer: FNR 120 632a beim Handelsgericht Wien, UID-Nr.: ATU 15504309</t>
  </si>
  <si>
    <t xml:space="preserve">Bank Austria UniCredit Group 9474449700, BLZ 12.000 - IBAN: AT17 1100 0094 7444 9700 - BIC: BKAUATWW </t>
  </si>
  <si>
    <t>Menge</t>
  </si>
  <si>
    <t>USt</t>
  </si>
  <si>
    <t>Zwischensumme</t>
  </si>
  <si>
    <t>Datum:</t>
  </si>
  <si>
    <t>Ust</t>
  </si>
  <si>
    <t>EUR</t>
  </si>
  <si>
    <t>A</t>
  </si>
  <si>
    <t>Betrag</t>
  </si>
  <si>
    <t>RECHNUNG GILT ALS GARANTIESCHEIN ! ! !</t>
  </si>
  <si>
    <t>ZGONC Handel GmbH</t>
  </si>
  <si>
    <t>Hadikgasse 186 1140 wien</t>
  </si>
  <si>
    <t>Telefon:(01) 914 43 11-1</t>
  </si>
  <si>
    <t>FN 92813S, Handelsgericht Wien</t>
  </si>
  <si>
    <t>Bon</t>
  </si>
  <si>
    <t>090346/091</t>
  </si>
  <si>
    <t>BALKENMÄHER BM 875 II</t>
  </si>
  <si>
    <t>Nr. 874-27</t>
  </si>
  <si>
    <t>4-TAKT-SPEZIALKRAFTSTOFF</t>
  </si>
  <si>
    <t>Nr. 325-74</t>
  </si>
  <si>
    <t>Summe EUR</t>
  </si>
  <si>
    <t>Bankomat</t>
  </si>
  <si>
    <t>07018772 004788 004978 A0000000043060</t>
  </si>
  <si>
    <t>A=Mwst 20%</t>
  </si>
  <si>
    <t>Kassier: Hörmann</t>
  </si>
  <si>
    <t>ARA-Lizenznr.: 7295</t>
  </si>
  <si>
    <t>UID-Nr.: ATU 16388102</t>
  </si>
  <si>
    <t>UMTAUSCH INNERHALB VON 14 TAGEN</t>
  </si>
  <si>
    <t>NUR MIT DIESER RECHNUNG!</t>
  </si>
  <si>
    <t>Wir danken für Ihren Einkauf!</t>
  </si>
  <si>
    <t>SUMME</t>
  </si>
  <si>
    <t>PAGRO</t>
  </si>
  <si>
    <t>DISKONT</t>
  </si>
  <si>
    <t>Rechnung:</t>
  </si>
  <si>
    <t>C</t>
  </si>
  <si>
    <t>3 x 0,29</t>
  </si>
  <si>
    <t>KS Cristall BIC</t>
  </si>
  <si>
    <t>Gegeben Bar</t>
  </si>
  <si>
    <t>Restgeld</t>
  </si>
  <si>
    <t>C: 20% MwSt von</t>
  </si>
  <si>
    <t>Bon-Nr:</t>
  </si>
  <si>
    <t>Re-Nr:</t>
  </si>
  <si>
    <t>Blumenweg 7</t>
  </si>
  <si>
    <t>2011 Sierndorf</t>
  </si>
  <si>
    <t>Gesamt Netto</t>
  </si>
  <si>
    <t>Vase Retro, gelb-orange</t>
  </si>
  <si>
    <t xml:space="preserve">Rechnungsdatum: </t>
  </si>
  <si>
    <t>Rechnungsnr.:</t>
  </si>
  <si>
    <t>Kontakt</t>
  </si>
  <si>
    <t>Bankverbindung</t>
  </si>
  <si>
    <t>Erste Bank</t>
  </si>
  <si>
    <t>IBAN: AT87 2011 1020 0055 4477</t>
  </si>
  <si>
    <t>BIC: GIBAATWWXXX</t>
  </si>
  <si>
    <t>FB-Nr.: FN 1399474t</t>
  </si>
  <si>
    <t>UID-Nr.: ATU62112248</t>
  </si>
  <si>
    <t>Rechnungsbetrag</t>
  </si>
  <si>
    <t>Zahlbar innerhalb 8 Tage 3% Skonto, 30 Tage Netto Kassa</t>
  </si>
  <si>
    <t>Rechungsdatum = Lieferdatum</t>
  </si>
  <si>
    <t>HG Korneuburg</t>
  </si>
  <si>
    <t xml:space="preserve"> </t>
  </si>
  <si>
    <t>20% MWSt</t>
  </si>
  <si>
    <t>Preis/Einheit EUR</t>
  </si>
  <si>
    <t xml:space="preserve">                 Preis Gesamt EUR</t>
  </si>
  <si>
    <t>ATU56240311</t>
  </si>
  <si>
    <t>PAGRO DISKONT</t>
  </si>
  <si>
    <t xml:space="preserve">Ihr Fachmarkt für </t>
  </si>
  <si>
    <t>Papier, Büro und Schule</t>
  </si>
  <si>
    <t>Laaerstraße 81, 2100 Korneuburg</t>
  </si>
  <si>
    <t>1000 Wien, Business Center 610</t>
  </si>
  <si>
    <t>Magenta Service</t>
  </si>
  <si>
    <t>www.magenta.at/service</t>
  </si>
  <si>
    <t>Region Wien</t>
  </si>
  <si>
    <t>T-Mobile Austria GmbH</t>
  </si>
  <si>
    <t>300-5848859</t>
  </si>
  <si>
    <t>16545949-00</t>
  </si>
  <si>
    <t>Bei Fragen bitte bereithalten:</t>
  </si>
  <si>
    <t>Offener Betrag</t>
  </si>
  <si>
    <t>Fällig am</t>
  </si>
  <si>
    <t>Entgelte</t>
  </si>
  <si>
    <t>Anzahl</t>
  </si>
  <si>
    <t>Zeit</t>
  </si>
  <si>
    <t>Netto</t>
  </si>
  <si>
    <t>Brutto</t>
  </si>
  <si>
    <t>in €</t>
  </si>
  <si>
    <t xml:space="preserve">Rechnungsbetrag vom </t>
  </si>
  <si>
    <t>Gigakraft 500</t>
  </si>
  <si>
    <t>(Internet + Digital Telefon)</t>
  </si>
  <si>
    <t>Firmensitz: Wien - Österreich, Firmenbuchgericht: Handelsgericht Wien, Firmenbuchnummer: 17112k, UID: ATU 45011703</t>
  </si>
  <si>
    <t>OIL! Tankstelle</t>
  </si>
  <si>
    <t>Mayerhofer KG</t>
  </si>
  <si>
    <t>Gewerbepark Tresdorf I/2</t>
  </si>
  <si>
    <t>2111 Tresdorf</t>
  </si>
  <si>
    <t>Tel.: 02262 / 72675</t>
  </si>
  <si>
    <t>UID: ATU 53271800</t>
  </si>
  <si>
    <t>36,07 Liter Diesel</t>
  </si>
  <si>
    <t>0,998 EUR/Liter</t>
  </si>
  <si>
    <t>72,00 EUR</t>
  </si>
  <si>
    <t>MWSt 20 %</t>
  </si>
  <si>
    <t>12,00 EUR</t>
  </si>
  <si>
    <t>60,00 EUR</t>
  </si>
  <si>
    <t>TOTAL</t>
  </si>
  <si>
    <t xml:space="preserve">Kraftstoffverkauf im Namen und für </t>
  </si>
  <si>
    <t xml:space="preserve">Rechnung der Oil Tankstellen GmbH </t>
  </si>
  <si>
    <t>Wohllebeng. 1040 Wien, ATU46750001</t>
  </si>
  <si>
    <t>SPEDITION &amp; LOGISTIK GMBH</t>
  </si>
  <si>
    <t>LRA</t>
  </si>
  <si>
    <t xml:space="preserve">Absender: </t>
  </si>
  <si>
    <t xml:space="preserve">Empfänger: </t>
  </si>
  <si>
    <t>In der Au 347, 2000 Stockerau</t>
  </si>
  <si>
    <t xml:space="preserve">Tel. + 43 2266 697 45-0 </t>
  </si>
  <si>
    <t>office@lra-trans.at, www.lra-trans.at</t>
  </si>
  <si>
    <t>Ihre UID-Nr.:</t>
  </si>
  <si>
    <t xml:space="preserve">Datum der Leistung: </t>
  </si>
  <si>
    <t>Leistung</t>
  </si>
  <si>
    <t>Tarif</t>
  </si>
  <si>
    <t>NETTO</t>
  </si>
  <si>
    <t>BRUTTO</t>
  </si>
  <si>
    <t>info@la-fleur.at</t>
  </si>
  <si>
    <t>www.la-fleur.at</t>
  </si>
  <si>
    <t>Autohaus</t>
  </si>
  <si>
    <t>Schwaiger</t>
  </si>
  <si>
    <t>Das Fahrzeug bleibt bis zur vollständigen Bezahlung unser Eigentum!</t>
  </si>
  <si>
    <t>Rechnungsdatum ist gleich Lieferdatum!</t>
  </si>
  <si>
    <t xml:space="preserve">Rechnung </t>
  </si>
  <si>
    <t>Marke:</t>
  </si>
  <si>
    <t xml:space="preserve">Type: </t>
  </si>
  <si>
    <t xml:space="preserve">Lackierung: </t>
  </si>
  <si>
    <t xml:space="preserve">Fahrgestellnummer: </t>
  </si>
  <si>
    <t xml:space="preserve">Motornummer: </t>
  </si>
  <si>
    <t>ZPMA210000021718</t>
  </si>
  <si>
    <t>AM77M2008745</t>
  </si>
  <si>
    <t>VW</t>
  </si>
  <si>
    <t>weiß</t>
  </si>
  <si>
    <t>Leistung:</t>
  </si>
  <si>
    <t>199 PS / 146 kW</t>
  </si>
  <si>
    <t>Autohaus Schwaiger GmbH</t>
  </si>
  <si>
    <t>Stockerauer Straße 245, 2000 Stockerau</t>
  </si>
  <si>
    <t>Tel. +43 2266 88626-0</t>
  </si>
  <si>
    <t>E-Mail: office@autohaus-schwaiger.at</t>
  </si>
  <si>
    <t>Gesamtpreis</t>
  </si>
  <si>
    <t>6.1 Transporter</t>
  </si>
  <si>
    <t xml:space="preserve">Zusatzausstattung: </t>
  </si>
  <si>
    <t>Kühlfunktion</t>
  </si>
  <si>
    <t xml:space="preserve">Kainz &amp; Riegler OG </t>
  </si>
  <si>
    <t>La Fleur</t>
  </si>
  <si>
    <t>Tel. + 43 2267 / 55576-0</t>
  </si>
  <si>
    <t xml:space="preserve">La Fleur </t>
  </si>
  <si>
    <t>La Fleur - Kainz &amp; Riegler OG</t>
  </si>
  <si>
    <t>Fax. + 43 2267 / 55576 -10</t>
  </si>
  <si>
    <t>BLZ 20815</t>
  </si>
  <si>
    <t>BIC STSPAT2G</t>
  </si>
  <si>
    <t>K  O  N  T  O  A  U  S  Z  U  G</t>
  </si>
  <si>
    <t>alter Kontostand</t>
  </si>
  <si>
    <t>DVR 0030481</t>
  </si>
  <si>
    <t>Buchungstext</t>
  </si>
  <si>
    <t xml:space="preserve">     Wert</t>
  </si>
  <si>
    <t xml:space="preserve">     Beträge in EUR</t>
  </si>
  <si>
    <t xml:space="preserve">                     EGP  E 20187 - 01/2012</t>
  </si>
  <si>
    <t>10.04.</t>
  </si>
  <si>
    <t>Gutschriften</t>
  </si>
  <si>
    <t>Belastungen</t>
  </si>
  <si>
    <t>neuer Kontostand</t>
  </si>
  <si>
    <t>GUTHABEN</t>
  </si>
  <si>
    <t>24 / 1</t>
  </si>
  <si>
    <t>14.04.20xx</t>
  </si>
  <si>
    <t>Auszug/Blatt</t>
  </si>
  <si>
    <t>Belege</t>
  </si>
  <si>
    <t>Datum/Uhrzeit</t>
  </si>
  <si>
    <t>IBAN</t>
  </si>
  <si>
    <t>Kontonummer</t>
  </si>
  <si>
    <t>AUFTRAGSBESTÄTIGUNG - EURO</t>
  </si>
  <si>
    <t>Kontonummer EmpfängerIn</t>
  </si>
  <si>
    <t>BLZ - Empfängerbank</t>
  </si>
  <si>
    <t>Verwendungszweck</t>
  </si>
  <si>
    <t>EmpfängerIn</t>
  </si>
  <si>
    <t>Kontonummer AuftraggeberIn</t>
  </si>
  <si>
    <t>AuftraggeberIn/EinzahlerIn - Name und Anschrift</t>
  </si>
  <si>
    <t>Bitte dieses Feld nicht beschriften und nicht bestempeln!</t>
  </si>
  <si>
    <t>AT87 2011 1020 0055 4477</t>
  </si>
  <si>
    <t>BIC GIBAATWWXXX</t>
  </si>
  <si>
    <t>BLZ 20111</t>
  </si>
  <si>
    <t xml:space="preserve">Rechnungsnr.: </t>
  </si>
  <si>
    <t xml:space="preserve">Auftragsnr.: </t>
  </si>
  <si>
    <t xml:space="preserve">Preis laut Vereinbarung: </t>
  </si>
  <si>
    <t xml:space="preserve">Wir wünschen allseits gute Fahrt! </t>
  </si>
  <si>
    <t>Kainz &amp; Riegler OG</t>
  </si>
  <si>
    <t>ATU62112248</t>
  </si>
  <si>
    <t xml:space="preserve">Ihre UID-Nr.: </t>
  </si>
  <si>
    <t xml:space="preserve">Unsere UID-Nr. </t>
  </si>
  <si>
    <t>ATU48475757</t>
  </si>
  <si>
    <t>20 % MWSt von € 29 113,00</t>
  </si>
  <si>
    <t xml:space="preserve">  4 % NoVA von € 29 113,00</t>
  </si>
  <si>
    <t>21-486</t>
  </si>
  <si>
    <t>La Fleur, Blumenweg 7, 2011 Sierndorf</t>
  </si>
  <si>
    <t>15.04.20xx</t>
  </si>
  <si>
    <t>FF-Gew [kg]</t>
  </si>
  <si>
    <t>Anz.</t>
  </si>
  <si>
    <t>Verp.</t>
  </si>
  <si>
    <t>Inhalt</t>
  </si>
  <si>
    <t>Ls.Art</t>
  </si>
  <si>
    <t>Pflichtig</t>
  </si>
  <si>
    <t>Satz</t>
  </si>
  <si>
    <t>Zone</t>
  </si>
  <si>
    <t>BEX-Nr.</t>
  </si>
  <si>
    <t>Fremd-Nr:</t>
  </si>
  <si>
    <t>Absender:</t>
  </si>
  <si>
    <t>Empfänger</t>
  </si>
  <si>
    <t>17 179773</t>
  </si>
  <si>
    <t>*PA</t>
  </si>
  <si>
    <t>Versandpauschale</t>
  </si>
  <si>
    <t>1 Fix</t>
  </si>
  <si>
    <t>Netto steuerpfl.:</t>
  </si>
  <si>
    <t xml:space="preserve">zahlbar innerhalb 30 Tagen </t>
  </si>
  <si>
    <t>Netto steuerfrei:</t>
  </si>
  <si>
    <t xml:space="preserve">ab Rechnungsdatum </t>
  </si>
  <si>
    <t xml:space="preserve">MwSt </t>
  </si>
  <si>
    <t>Brutto:</t>
  </si>
  <si>
    <t xml:space="preserve">Rechnungsnr. </t>
  </si>
  <si>
    <t xml:space="preserve">Lieferdatum: </t>
  </si>
  <si>
    <t xml:space="preserve">Lieferkonditionen: </t>
  </si>
  <si>
    <t xml:space="preserve">Nr. </t>
  </si>
  <si>
    <t>Art.Nr.</t>
  </si>
  <si>
    <t>Bezeichnung</t>
  </si>
  <si>
    <t>Einzel-
preis</t>
  </si>
  <si>
    <t>Gesamt</t>
  </si>
  <si>
    <t>Rechnungsdatum</t>
  </si>
  <si>
    <t>Lieferdatum</t>
  </si>
  <si>
    <t xml:space="preserve">Rechnung Nr. </t>
  </si>
  <si>
    <t>Preis pro Stk.</t>
  </si>
  <si>
    <t xml:space="preserve">Lieferbedingungen: ex works </t>
  </si>
  <si>
    <t>Zahlungsbedingungen: zahlbar innerhalb von 14 Tagen ab Rechnungsdatum ohne Abzug</t>
  </si>
  <si>
    <t>Creative Agency Werbeagentur GmbH</t>
  </si>
  <si>
    <t>A-1230 Wien, Anton-Baumgartner-Straße 44</t>
  </si>
  <si>
    <t>Private Warenentnahme</t>
  </si>
  <si>
    <t>Einstandspreis</t>
  </si>
  <si>
    <t>exkl. Ust</t>
  </si>
  <si>
    <t>Verkaufspreis</t>
  </si>
  <si>
    <t>MEDIA MARKT TV-HIFI-ELEKTRO
GMBH GRAZ-LIEBENAU</t>
  </si>
  <si>
    <t>Ostbahnstraße 3</t>
  </si>
  <si>
    <t>8041 Graz-Liebenau</t>
  </si>
  <si>
    <t>TEL.: 0316 47 18 10 / Fax: 0316 471810 880
ATU22677707</t>
  </si>
  <si>
    <t>Fil</t>
  </si>
  <si>
    <t>Kassiername</t>
  </si>
  <si>
    <t>Datum</t>
  </si>
  <si>
    <t>00036</t>
  </si>
  <si>
    <t>Hummer Eva</t>
  </si>
  <si>
    <t>C: 20 % MWST von</t>
  </si>
  <si>
    <t>:</t>
  </si>
  <si>
    <t>Bon-Nr. 8355 Pos 13 Zeit 11:06 Kas 2</t>
  </si>
  <si>
    <t>RE-NR: 0033-10..0412-03-9812</t>
  </si>
  <si>
    <t>Buchungsbeleg</t>
  </si>
  <si>
    <t>GEHALTSABRECHNUNG 4/20XX</t>
  </si>
  <si>
    <t>Gehälter</t>
  </si>
  <si>
    <t xml:space="preserve"> - SV-DNA</t>
  </si>
  <si>
    <t xml:space="preserve"> - LSt</t>
  </si>
  <si>
    <t>DB Angestellte</t>
  </si>
  <si>
    <t>DZ Angestellte</t>
  </si>
  <si>
    <t>KommSt Angestellte</t>
  </si>
  <si>
    <t>SV-DGA</t>
  </si>
  <si>
    <t>30.04.</t>
  </si>
  <si>
    <t>AT652011144433123456</t>
  </si>
  <si>
    <t>SV April 20xx</t>
  </si>
  <si>
    <t>AT652011109988435978</t>
  </si>
  <si>
    <t>Kommunalsteuer</t>
  </si>
  <si>
    <t>April 20xx</t>
  </si>
  <si>
    <t>ZAHLSCHEIN - EURO</t>
  </si>
  <si>
    <t>BLZ</t>
  </si>
  <si>
    <t>Steuernummer</t>
  </si>
  <si>
    <t>Monat</t>
  </si>
  <si>
    <t>Jahr</t>
  </si>
  <si>
    <t xml:space="preserve">1     9      0                          8     1     0     5     </t>
  </si>
  <si>
    <t>Abgabenart</t>
  </si>
  <si>
    <t>E    U    R    O</t>
  </si>
  <si>
    <t>Unterschrift AuftraggeberIn - bei Verwendung als Überweisungsauftrag</t>
  </si>
  <si>
    <t>BLZ-Auftragg./Bankverm.</t>
  </si>
  <si>
    <t>Abrabenart</t>
  </si>
  <si>
    <t>L</t>
  </si>
  <si>
    <t>D  B</t>
  </si>
  <si>
    <t>D  Z</t>
  </si>
  <si>
    <t>Bitte dieses Feld nicht beschriften und nicht bestempeln! Die gesamte Rückseite ist von Bedruckung oder Beschriftung freizuhalten!</t>
  </si>
  <si>
    <t>ATU43949495</t>
  </si>
  <si>
    <t>RECHNUNG</t>
  </si>
  <si>
    <t>Phönix HandelsgmbH</t>
  </si>
  <si>
    <t>Mariazeller Straße 498</t>
  </si>
  <si>
    <t>3100 St. Pölten</t>
  </si>
  <si>
    <t xml:space="preserve">GUTSCHRIFT </t>
  </si>
  <si>
    <t>Ordner Pagro rot</t>
  </si>
  <si>
    <t>Ordner Pagro gelb</t>
  </si>
  <si>
    <t>Ordner Pagro schwarz</t>
  </si>
  <si>
    <t>Ordner Pagro blau</t>
  </si>
  <si>
    <t>1 x Drucker OfficeJet 8160</t>
  </si>
  <si>
    <t>All-In-One (Drucker, Kopierer, Scanner)</t>
  </si>
  <si>
    <t>Tel.+81-3-6214-1090, info@oyaki-bonsai.jp</t>
  </si>
  <si>
    <t>14-20 Doyamacho, 530-0027 Osaka</t>
  </si>
  <si>
    <t>Oyaki Bonsai</t>
  </si>
  <si>
    <t>AA2048 Fächerahorn-Bonsai</t>
  </si>
  <si>
    <t>AA2179 Suzigium Bonsai</t>
  </si>
  <si>
    <t>AA2318 Bonsai Crassula</t>
  </si>
  <si>
    <t>Pastorslaan 74</t>
  </si>
  <si>
    <t>Tel. +31653363328</t>
  </si>
  <si>
    <t>Tulipa Curly Sue</t>
  </si>
  <si>
    <t>Tulipa Ballade</t>
  </si>
  <si>
    <t>Tulipa Blue Diamond</t>
  </si>
  <si>
    <t>Tulipa Cape Town</t>
  </si>
  <si>
    <t>2182 BX Hillegom, Netherlands</t>
  </si>
  <si>
    <t xml:space="preserve">Summe </t>
  </si>
  <si>
    <t>zahlbar innerhalb von 30 Tagen</t>
  </si>
  <si>
    <t xml:space="preserve">Elanda Bloemen N.V. </t>
  </si>
  <si>
    <t>info@elanda-bloemen.nl</t>
  </si>
  <si>
    <t xml:space="preserve">2011 Sierndorf </t>
  </si>
  <si>
    <t>zahlbar prompt nach Erhalt der Rechnung</t>
  </si>
  <si>
    <t>Konzept Werbeauftritt Social Media</t>
  </si>
  <si>
    <t>Visitenkarten 500 Stück</t>
  </si>
  <si>
    <t>Phönix GmbH, Mariazeller Straße 498, 3100 St. Pölten</t>
  </si>
  <si>
    <t xml:space="preserve">Transport </t>
  </si>
  <si>
    <t>Beratung Gartengestaltung</t>
  </si>
  <si>
    <t xml:space="preserve">Position </t>
  </si>
  <si>
    <t>Bankverbindung: Oberbank Tulln, IBAN: AT61 1502 3000 3457 8041, BIC: OBKLAT2L</t>
  </si>
  <si>
    <t>RECHNUNG Nr. 430485</t>
  </si>
  <si>
    <t xml:space="preserve">Datum: </t>
  </si>
  <si>
    <t>Blumen Großmarkt Tulln GesmbH &amp; Co KG, Gartenstraße 27, 3430 Tulln</t>
  </si>
  <si>
    <t>FB-Nr: FN 328474g, UID-Nr. ATU40487573</t>
  </si>
  <si>
    <t>Kunden-Nr.:</t>
  </si>
  <si>
    <t xml:space="preserve">Kunden-UID-Nr.: </t>
  </si>
  <si>
    <t>Ust %</t>
  </si>
  <si>
    <t>Ficus Danielle</t>
  </si>
  <si>
    <t>Gesamtbetrag Netto</t>
  </si>
  <si>
    <t>Gesamtbetrag Brutto</t>
  </si>
  <si>
    <t>Blumen Großmarkt Pressl GesmbH &amp; Co KG, Gartenstraße 27, 6700 Bludenz</t>
  </si>
  <si>
    <t>Bankverbindung: Oberbank Bludenz, IBAN: AT61 1502 3000 3457 8041, BIC: OBKLAT2L</t>
  </si>
  <si>
    <t>Gebrüder Scherer Transporte  GmbH</t>
  </si>
  <si>
    <t>Schützenweg 34, 6845 Hohenems</t>
  </si>
  <si>
    <t>Tel. +43 5576 48575, info@scherer-trans.at</t>
  </si>
  <si>
    <t>Tour: 870253/1</t>
  </si>
  <si>
    <t>8702531-0</t>
  </si>
  <si>
    <t>Blumen Großmarkt Pressl</t>
  </si>
  <si>
    <t>6700 Bludenz</t>
  </si>
  <si>
    <t>Fächerpalme</t>
  </si>
  <si>
    <t>13 %USt</t>
  </si>
  <si>
    <t>Überweisung an Blumen Großmarkt Pressl - Re Nr. abzüglich Gutschrift</t>
  </si>
  <si>
    <t>20% USt</t>
  </si>
  <si>
    <t>Überweisung an Gebrüder Scherer Transporte</t>
  </si>
  <si>
    <t>Überweisung an Creative Agency</t>
  </si>
  <si>
    <t xml:space="preserve">Gutschrift aufgrund von beschädigter, rückgesendeter Ware. </t>
  </si>
  <si>
    <t>10 % Mengenrabatt zu Rechnung Nr. 430485</t>
  </si>
  <si>
    <t xml:space="preserve">GUTSCHRIFT Nr. 394 </t>
  </si>
  <si>
    <t xml:space="preserve">        Enthält Kontoabschluss per 31.03.20xx</t>
  </si>
  <si>
    <t>Habenzinsen 1. Quartal</t>
  </si>
  <si>
    <t>31.03.</t>
  </si>
  <si>
    <t>Einbehaltene KEST</t>
  </si>
  <si>
    <t>23 / 1</t>
  </si>
  <si>
    <t>1 Stk Fächerpalme</t>
  </si>
  <si>
    <t>Viktor Riegler</t>
  </si>
  <si>
    <t>19 / 1</t>
  </si>
  <si>
    <t>Autohaus Schwaiger - ReNr. 194847</t>
  </si>
  <si>
    <t>card complete Service Bank AG</t>
  </si>
  <si>
    <t>Postfach 147, 1011 Wien</t>
  </si>
  <si>
    <t>www.cardcomplete.com</t>
  </si>
  <si>
    <t>Firma</t>
  </si>
  <si>
    <t>Umsatznachricht</t>
  </si>
  <si>
    <t>Kartentyp</t>
  </si>
  <si>
    <t>Visa Gold</t>
  </si>
  <si>
    <t>Ihr Kartenlimit</t>
  </si>
  <si>
    <t>10.000,00</t>
  </si>
  <si>
    <t>Auszugsnummer</t>
  </si>
  <si>
    <t xml:space="preserve">wird eingezogen am: </t>
  </si>
  <si>
    <t>Saldo</t>
  </si>
  <si>
    <t>4548 2704 0000 3290</t>
  </si>
  <si>
    <t>Umsatzdetails</t>
  </si>
  <si>
    <t xml:space="preserve">Betrag </t>
  </si>
  <si>
    <t>GESAMT</t>
  </si>
  <si>
    <t xml:space="preserve">EUR 149,90- </t>
  </si>
  <si>
    <t xml:space="preserve">Media Markt </t>
  </si>
  <si>
    <t>Manipulationsgebühr</t>
  </si>
  <si>
    <t>Porto und Buchungsentgelt</t>
  </si>
  <si>
    <t>gem. Art 6 Abs. 1 UStG</t>
  </si>
  <si>
    <t xml:space="preserve">Steuerfreie innergemeinschaftliche Lieferung, </t>
  </si>
  <si>
    <t>Miriam Schuster</t>
  </si>
  <si>
    <t>Doktor-Jurek-Gasse 19</t>
  </si>
  <si>
    <t xml:space="preserve">Rechnungs-
datum: </t>
  </si>
  <si>
    <t xml:space="preserve">Rechnungs-Nr: </t>
  </si>
  <si>
    <t>Liefer-
datum:</t>
  </si>
  <si>
    <t>Kunden-
UID-Nr.:</t>
  </si>
  <si>
    <t>Preis/Stk.</t>
  </si>
  <si>
    <t>+ 13 % USt</t>
  </si>
  <si>
    <t>o Handel mit Blumen und Saatgut o Fliederstraße 2-10 o 3430 Tulln o</t>
  </si>
  <si>
    <t xml:space="preserve">Tempelbaum Frangipani, 30-35 cm </t>
  </si>
  <si>
    <t>T39475</t>
  </si>
  <si>
    <t>Ananaspflanze consosus, 35-40 cm</t>
  </si>
  <si>
    <t>A43278</t>
  </si>
  <si>
    <t>zahlbar innerhalb von 14 Tagen abzüglich 3 % Skonto</t>
  </si>
  <si>
    <t>oder innerhalb von 30 Tagen ohne Abzug</t>
  </si>
  <si>
    <t>Kreditkarte Visa</t>
  </si>
  <si>
    <t>GEGEBEN Kreditkarte Visa</t>
  </si>
  <si>
    <t>Gewölbeheuriger Leopold</t>
  </si>
  <si>
    <t>Lange Zeile 105</t>
  </si>
  <si>
    <t>2070 Retz</t>
  </si>
  <si>
    <t>13% MWSt</t>
  </si>
  <si>
    <t>Knollenbegonie, orange, 12 cm Topf</t>
  </si>
  <si>
    <t>Knollenbegonie, gelb, 12 cm Topf</t>
  </si>
  <si>
    <t xml:space="preserve">Geranien-Stämmchen, rot, Höhe: 60 cm </t>
  </si>
  <si>
    <t>Zahlbar innerhalb 8 Tage 2% Skonto, 30 Tage Netto Kassa</t>
  </si>
  <si>
    <t>TABAK TRAFIK</t>
  </si>
  <si>
    <t>RAUSCHER SUSANNE</t>
  </si>
  <si>
    <t>Preis</t>
  </si>
  <si>
    <t xml:space="preserve">Jahres-Vignette PKW </t>
  </si>
  <si>
    <t xml:space="preserve">inkl. 20 % USt </t>
  </si>
  <si>
    <t>Besten Dank für Ihren Einkauf!</t>
  </si>
  <si>
    <t>Vignetten-Verkauf in Namen und Rechnung der</t>
  </si>
  <si>
    <t>ASFINAG AG</t>
  </si>
  <si>
    <t>Austraße 3a</t>
  </si>
  <si>
    <t>2000 Stockerau</t>
  </si>
  <si>
    <t>+43 2266 621517</t>
  </si>
  <si>
    <t>BARVERKAUF</t>
  </si>
  <si>
    <t>30.04.20xx</t>
  </si>
  <si>
    <t>01.04.</t>
  </si>
  <si>
    <t>01.03.20xx</t>
  </si>
  <si>
    <t>02.03.20xx</t>
  </si>
  <si>
    <t>05.03.20xx</t>
  </si>
  <si>
    <t>08.03.20xx</t>
  </si>
  <si>
    <t>10.03.20xx</t>
  </si>
  <si>
    <t>15.03.20xx</t>
  </si>
  <si>
    <t>12.03.</t>
  </si>
  <si>
    <t xml:space="preserve">05.03. </t>
  </si>
  <si>
    <t>10.03.</t>
  </si>
  <si>
    <t># 133   15.03.20xx   10:45  B01  K.0001</t>
  </si>
  <si>
    <t>16.03.20xx</t>
  </si>
  <si>
    <t>18.03.20xx  11:57:31</t>
  </si>
  <si>
    <t>17.03.</t>
  </si>
  <si>
    <t>20.03.20xx</t>
  </si>
  <si>
    <t>03/20xx</t>
  </si>
  <si>
    <t>20.04.20xx</t>
  </si>
  <si>
    <t>16.03.</t>
  </si>
  <si>
    <t>Blumenboutique La Fleur</t>
  </si>
  <si>
    <t>Blumenboutique La Fleur - Kainz &amp; Riegler OG</t>
  </si>
  <si>
    <t>17.03.20xx</t>
  </si>
  <si>
    <t>2011 Höbersdorf</t>
  </si>
  <si>
    <t>Am Anger 9</t>
  </si>
  <si>
    <t>Katarina Ebner</t>
  </si>
  <si>
    <t>Gutschriften für Verkäufe mit Bankomaten</t>
  </si>
  <si>
    <t>18.03.</t>
  </si>
  <si>
    <t>Bar-Rechnung Nr. ..025047  15.03.20xx,  15:13</t>
  </si>
  <si>
    <t xml:space="preserve">Oil! Tankstelle Bankomat 15.03.20xx um 10:45  </t>
  </si>
  <si>
    <t>Maestro bezahlt</t>
  </si>
  <si>
    <t>25047575755869</t>
  </si>
  <si>
    <t>Zgonc Handel GbmH</t>
  </si>
  <si>
    <t>bezahlt MasterCard</t>
  </si>
  <si>
    <t xml:space="preserve">Monatsabrechnung Visa </t>
  </si>
  <si>
    <t>25.03.20xx</t>
  </si>
  <si>
    <t>25.03.</t>
  </si>
  <si>
    <t>30.03.</t>
  </si>
  <si>
    <t>Bareinlage</t>
  </si>
  <si>
    <t>ATU43789481</t>
  </si>
  <si>
    <t>Gelbe Schmetterlingsorchidee</t>
  </si>
  <si>
    <t>Gaiskraut Himalaya</t>
  </si>
  <si>
    <t>Flamingoblume "White Champion"</t>
  </si>
  <si>
    <t xml:space="preserve">SIX Payment Services GmbH - Provisionen &amp; Gebühren für Debitkartenumsätze </t>
  </si>
  <si>
    <t>MasterCard Abrechnung: Gutschrift abzügl. Prov. &amp; Gebühren zuzügl. Ust</t>
  </si>
  <si>
    <t xml:space="preserve">     Umsatz EUR 108,00 - 2,5% Provision - EUR 3,90 Buchungsentgelt zuzügl. 20 % Ust </t>
  </si>
  <si>
    <t>NR zu MasterCard Abrechnung</t>
  </si>
  <si>
    <t>Umsatz</t>
  </si>
  <si>
    <t>- 2,5 % Provision</t>
  </si>
  <si>
    <t>- Buchungsentgelt</t>
  </si>
  <si>
    <t>- 20 % USt</t>
  </si>
  <si>
    <t>Überweisungsbetrag</t>
  </si>
  <si>
    <t>31.03.20xx</t>
  </si>
  <si>
    <t>Überweisung Gehälter</t>
  </si>
  <si>
    <t>B-Kasse:</t>
  </si>
  <si>
    <t>20 / 1</t>
  </si>
  <si>
    <t>Herr / Frau / Firma
Blumenboutique La Fleur - Kainz &amp; Riegler OG
Blumenweg 7
2011 Sierndorf</t>
  </si>
  <si>
    <t>Herr / Frau / Firma
Blumentboutique La Fleur - Kainz &amp; Riegler OG
Blumenweg 7
2011 Sierndorf</t>
  </si>
  <si>
    <t>03.04.20xx</t>
  </si>
  <si>
    <t>Online Überweisung Pflanzenland GmbH - ReNr. 9384 EUR 419,80 abz. 3 % Skonto</t>
  </si>
  <si>
    <t>Gutschrift Gewölbeheuriger Leopold - ReNr. 21005372 abz. 2 % Skonto</t>
  </si>
  <si>
    <t>05.04.20xx</t>
  </si>
  <si>
    <t>13.04.</t>
  </si>
  <si>
    <t>21 / 1</t>
  </si>
  <si>
    <t>Versicherung Gebäude lt. Polizze 01.04.20xx-31.03.20xx</t>
  </si>
  <si>
    <t>02.04.</t>
  </si>
  <si>
    <t>22 / 1</t>
  </si>
  <si>
    <t>BIC</t>
  </si>
  <si>
    <t>Überweisung</t>
  </si>
  <si>
    <t>Kundendaten</t>
  </si>
  <si>
    <t xml:space="preserve">zu überweisen am: </t>
  </si>
  <si>
    <t>Auftraggeber</t>
  </si>
  <si>
    <t>Auftragsbestätigung Online-Überweisung</t>
  </si>
  <si>
    <t>Art</t>
  </si>
  <si>
    <t>Inlandsüberweisung</t>
  </si>
  <si>
    <t>Tan</t>
  </si>
  <si>
    <t>Uhrzeit</t>
  </si>
  <si>
    <t>Flora Kainz</t>
  </si>
  <si>
    <t>Pflanzenland GmbH</t>
  </si>
  <si>
    <t>RLNWATWWXXX</t>
  </si>
  <si>
    <t>AT17 3288 0000 4847 5783</t>
  </si>
  <si>
    <t>GIBAATWWXXX</t>
  </si>
  <si>
    <t>EUR 407,21</t>
  </si>
  <si>
    <t>Re-Nr. 9384</t>
  </si>
  <si>
    <t xml:space="preserve">Kunden-     Nr. </t>
  </si>
  <si>
    <t>09.04.20xx</t>
  </si>
  <si>
    <t>D567x</t>
  </si>
  <si>
    <t>554477</t>
  </si>
  <si>
    <t>20111</t>
  </si>
  <si>
    <t>+158,25</t>
  </si>
  <si>
    <t>+187,20</t>
  </si>
  <si>
    <t>+18,24</t>
  </si>
  <si>
    <t xml:space="preserve">K  U </t>
  </si>
  <si>
    <t>+314,00</t>
  </si>
  <si>
    <t xml:space="preserve">Österreichische Gesundheitskasse </t>
  </si>
  <si>
    <t>Konto 20050921</t>
  </si>
  <si>
    <t>Gemeinde Stockerau</t>
  </si>
  <si>
    <t>+++++++++144,00</t>
  </si>
  <si>
    <t xml:space="preserve">  0 4         0 5 </t>
  </si>
  <si>
    <t>20xx</t>
  </si>
  <si>
    <t>Österreichische Gesundheitskasse</t>
  </si>
  <si>
    <t>15.05.</t>
  </si>
  <si>
    <t xml:space="preserve">FA Stockerau </t>
  </si>
  <si>
    <t>+++++++++++++677,69</t>
  </si>
  <si>
    <t>FA Stockerau</t>
  </si>
  <si>
    <t xml:space="preserve">Blumenboutique La Fleur </t>
  </si>
  <si>
    <t>T-Mobile Austria GmbH - ReNr. 16545949-00</t>
  </si>
  <si>
    <t>Gebrüder Scherer Transporte GmbH</t>
  </si>
  <si>
    <t>Transport</t>
  </si>
  <si>
    <t>RE-Nr. 870253</t>
  </si>
  <si>
    <t>+++++++++210,00</t>
  </si>
  <si>
    <t xml:space="preserve">Creative Agency </t>
  </si>
  <si>
    <t>Webauftritt</t>
  </si>
  <si>
    <t>RE-Nr. 1017</t>
  </si>
  <si>
    <t>+++++++1.515,00</t>
  </si>
  <si>
    <t>+++++++2.339,10</t>
  </si>
  <si>
    <t>AT56201114444854757</t>
  </si>
  <si>
    <t>abzügl. Gutschrift</t>
  </si>
  <si>
    <t>RE-Nr. 430485</t>
  </si>
  <si>
    <t>Kd-Nr. 94837</t>
  </si>
  <si>
    <t>16.04.20xx</t>
  </si>
  <si>
    <t>Deutschland</t>
  </si>
  <si>
    <t>DE831548033</t>
  </si>
  <si>
    <t>Schweiz</t>
  </si>
  <si>
    <t>Swissdream Chocolatier</t>
  </si>
  <si>
    <t>Alpenstraße 5</t>
  </si>
  <si>
    <t>3006 Bern</t>
  </si>
  <si>
    <t>CHF</t>
  </si>
  <si>
    <t xml:space="preserve">Blumentopf Toskana, 30 cm </t>
  </si>
  <si>
    <t>Preis/Einheit CHF</t>
  </si>
  <si>
    <t xml:space="preserve">                 Preis Gesamt CHF</t>
  </si>
  <si>
    <t>Blumentopf Toskana, 18 cm</t>
  </si>
  <si>
    <t>Mini Kakteen Set - 5 Stk., 6 cm Topf</t>
  </si>
  <si>
    <t>CHE13847595</t>
  </si>
  <si>
    <t>Institut für Bewegung und Sport</t>
  </si>
  <si>
    <t>Schröfelhofstraße 16</t>
  </si>
  <si>
    <t>81375 München</t>
  </si>
  <si>
    <t xml:space="preserve">Die Lieferung ist als innergemeinschaftliche Lieferung von der Umsatzsteuer befreit. </t>
  </si>
  <si>
    <t>Auslandsüberweisung Lastschrift</t>
  </si>
  <si>
    <t>STBCJPJTSAD</t>
  </si>
  <si>
    <t>JP48 1848 4845 7899 1840</t>
  </si>
  <si>
    <t>Auslandsüberweisung</t>
  </si>
  <si>
    <t>Re-Nr. 987</t>
  </si>
  <si>
    <t>***JPY 176 547</t>
  </si>
  <si>
    <t xml:space="preserve">Kurs </t>
  </si>
  <si>
    <t>*** EUR 1.341,36</t>
  </si>
  <si>
    <t>Überweisung an Oyaki Bonsai EUR 1.341,36 + EUR 14,50 Spesen</t>
  </si>
  <si>
    <t>20.04.</t>
  </si>
  <si>
    <t>Überweisung an Elanda Bloemen</t>
  </si>
  <si>
    <t>24.04.</t>
  </si>
  <si>
    <t>frei Haus</t>
  </si>
  <si>
    <t>18.04.20xx</t>
  </si>
  <si>
    <t>15.03.</t>
  </si>
  <si>
    <t>12.03.20xx</t>
  </si>
  <si>
    <t>Überweisung von Phönix HandelsgmbH - Re Nr. abzüglich Gutschrift</t>
  </si>
  <si>
    <t>Überweisung von Institut für Bewegung &amp; Sport</t>
  </si>
  <si>
    <t>26.04.</t>
  </si>
  <si>
    <t>29.04.</t>
  </si>
  <si>
    <t>29.04.20xx</t>
  </si>
  <si>
    <t>15.05.20xx</t>
  </si>
  <si>
    <t>Betrieblicher Vorsorgebeitrag</t>
  </si>
  <si>
    <t>+++++++1.818,24</t>
  </si>
  <si>
    <t>Elanda Bloemen</t>
  </si>
  <si>
    <t>Re-Nr. 1349</t>
  </si>
  <si>
    <t>24.04.20xx</t>
  </si>
  <si>
    <t>Überweisung von Swissdream Chocolatier EUR 590,19 - EUR 14,50 Spesen</t>
  </si>
  <si>
    <t>NL91 ABNA 0417 1643 00</t>
  </si>
  <si>
    <t>ABNA-NL2A</t>
  </si>
  <si>
    <t>D307y</t>
  </si>
  <si>
    <t>A485b</t>
  </si>
  <si>
    <t>Abrechnung Fremdwährung</t>
  </si>
  <si>
    <t>Kurs</t>
  </si>
  <si>
    <t>Spesen</t>
  </si>
  <si>
    <t>*** EUR 14,50</t>
  </si>
  <si>
    <t>CHF 657,00</t>
  </si>
  <si>
    <t>EUR 590,19</t>
  </si>
  <si>
    <t>EUR 575,69</t>
  </si>
  <si>
    <t>EUR  -14,50</t>
  </si>
  <si>
    <t>Gutschrift Bankkonto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</si>
</sst>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#,##0.0_);\(#,##0.0\)"/>
    <numFmt numFmtId="167" formatCode="_(* #,##0.0000_);_(* \(#,##0.0000\);_(* &quot;-&quot;??_);_(@_)"/>
    <numFmt numFmtId="168" formatCode="#,##0.00&quot;£&quot;_);[Red]\(#,##0.00&quot;£&quot;\)"/>
    <numFmt numFmtId="169" formatCode="_ * #,##0_)&quot;£&quot;_ ;_ * \(#,##0\)&quot;£&quot;_ ;_ * &quot;-&quot;_)&quot;£&quot;_ ;_ @_ "/>
    <numFmt numFmtId="170" formatCode="_(&quot;$&quot;* #,##0.00_);_(&quot;$&quot;* \(#,##0.00\);_(&quot;$&quot;* &quot;-&quot;??_);_(@_)"/>
    <numFmt numFmtId="171" formatCode="#,##0&quot;$&quot;;[Red]\-#,##0&quot;$&quot;"/>
    <numFmt numFmtId="172" formatCode="0.000_)"/>
    <numFmt numFmtId="173" formatCode="#,##0.00&quot;$&quot;;\-#,##0.00&quot;$&quot;"/>
    <numFmt numFmtId="174" formatCode="0.00_)"/>
    <numFmt numFmtId="175" formatCode="_ * #,##0_)_£_ ;_ * \(#,##0\)_£_ ;_ * &quot;-&quot;_)_£_ ;_ @_ "/>
    <numFmt numFmtId="176" formatCode="_ * #,##0.00_)&quot;£&quot;_ ;_ * \(#,##0.00\)&quot;£&quot;_ ;_ * &quot;-&quot;??_)&quot;£&quot;_ ;_ @_ "/>
    <numFmt numFmtId="177" formatCode="0.00\ &quot;Nt&quot;"/>
    <numFmt numFmtId="178" formatCode="dd/mm"/>
    <numFmt numFmtId="179" formatCode="mm/dd"/>
    <numFmt numFmtId="180" formatCode="#,##0.00\ \ \ ;#,##0.00\ \-"/>
    <numFmt numFmtId="181" formatCode="#,##0.00\ _D_M"/>
    <numFmt numFmtId="182" formatCode="#,##0.00;#,##0.00"/>
    <numFmt numFmtId="183" formatCode="00#"/>
    <numFmt numFmtId="184" formatCode="#,##0.00\ &quot;EUR&quot;;[Red]\-#,##0.00\ &quot;EUR&quot;"/>
    <numFmt numFmtId="185" formatCode="yyyy\-mm\-dd"/>
    <numFmt numFmtId="186" formatCode="&quot;SEK&quot;\ * #,###.00"/>
    <numFmt numFmtId="187" formatCode="############\&lt;"/>
    <numFmt numFmtId="188" formatCode="00############\+"/>
    <numFmt numFmtId="189" formatCode="000############\&gt;"/>
    <numFmt numFmtId="190" formatCode="###\+"/>
    <numFmt numFmtId="191" formatCode="&quot;JPY&quot;\ * #,###.00"/>
    <numFmt numFmtId="192" formatCode="000"/>
  </numFmts>
  <fonts count="95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indexed="10"/>
      <name val="Garamond"/>
      <family val="1"/>
    </font>
    <font>
      <sz val="10"/>
      <name val="Helv"/>
    </font>
    <font>
      <sz val="11"/>
      <name val="Tms Rmn"/>
    </font>
    <font>
      <sz val="6"/>
      <name val="SwitzerlandCondensed"/>
    </font>
    <font>
      <b/>
      <sz val="12"/>
      <name val="Arial"/>
      <family val="2"/>
    </font>
    <font>
      <b/>
      <i/>
      <sz val="16"/>
      <name val="Helv"/>
    </font>
    <font>
      <sz val="8"/>
      <color indexed="10"/>
      <name val="Arial Narrow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b/>
      <sz val="24"/>
      <color theme="1"/>
      <name val="Arial"/>
      <family val="2"/>
    </font>
    <font>
      <sz val="20"/>
      <color theme="1"/>
      <name val="Arial"/>
      <family val="2"/>
    </font>
    <font>
      <sz val="26"/>
      <color theme="1"/>
      <name val="Arial Black"/>
      <family val="2"/>
    </font>
    <font>
      <sz val="7"/>
      <name val="Arial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0"/>
      <name val="Verdana"/>
      <family val="2"/>
    </font>
    <font>
      <b/>
      <sz val="11"/>
      <color theme="0"/>
      <name val="Calibri"/>
      <family val="2"/>
      <scheme val="minor"/>
    </font>
    <font>
      <sz val="11"/>
      <color rgb="FFDE0000"/>
      <name val="Calibri"/>
      <family val="2"/>
      <scheme val="minor"/>
    </font>
    <font>
      <b/>
      <sz val="11"/>
      <color rgb="FFDE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6"/>
      <name val="Arial"/>
      <family val="2"/>
    </font>
    <font>
      <sz val="9"/>
      <name val="Arial"/>
      <family val="2"/>
    </font>
    <font>
      <sz val="9"/>
      <name val="Arial Black"/>
      <family val="2"/>
    </font>
    <font>
      <sz val="6"/>
      <color indexed="18"/>
      <name val="Arial"/>
      <family val="2"/>
    </font>
    <font>
      <sz val="6"/>
      <color indexed="17"/>
      <name val="Arial"/>
      <family val="2"/>
    </font>
    <font>
      <sz val="12"/>
      <name val="Courier"/>
      <family val="3"/>
    </font>
    <font>
      <sz val="5"/>
      <color indexed="18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Brush Script MT"/>
      <family val="4"/>
    </font>
    <font>
      <b/>
      <sz val="12"/>
      <color theme="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Garamond"/>
      <family val="1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10.5"/>
      <color theme="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1"/>
      <name val="Arial"/>
      <family val="2"/>
    </font>
    <font>
      <sz val="10"/>
      <name val="Arial Narrow"/>
      <family val="2"/>
    </font>
    <font>
      <b/>
      <sz val="10"/>
      <name val="Verdana Ref"/>
      <family val="2"/>
    </font>
    <font>
      <sz val="10"/>
      <name val="Verdana Ref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Lucida Handwriting"/>
      <family val="4"/>
    </font>
    <font>
      <b/>
      <sz val="16"/>
      <name val="Arial"/>
      <family val="2"/>
    </font>
    <font>
      <sz val="9"/>
      <color indexed="10"/>
      <name val="Arial"/>
      <family val="2"/>
    </font>
    <font>
      <sz val="6"/>
      <color indexed="10"/>
      <name val="Arial"/>
      <family val="2"/>
    </font>
    <font>
      <b/>
      <sz val="18"/>
      <color indexed="10"/>
      <name val="Arial"/>
      <family val="2"/>
    </font>
    <font>
      <sz val="10"/>
      <color indexed="17"/>
      <name val="Arial"/>
      <family val="2"/>
    </font>
    <font>
      <sz val="5"/>
      <color indexed="10"/>
      <name val="Arial"/>
      <family val="2"/>
    </font>
    <font>
      <b/>
      <sz val="14"/>
      <color rgb="FF000000"/>
      <name val="Calibri"/>
      <family val="2"/>
      <scheme val="minor"/>
    </font>
    <font>
      <sz val="11"/>
      <name val="Arial"/>
      <family val="2"/>
    </font>
    <font>
      <b/>
      <sz val="20"/>
      <color theme="0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Trebuchet MS"/>
      <family val="2"/>
    </font>
    <font>
      <sz val="8"/>
      <name val="Verdana Ref"/>
      <family val="2"/>
    </font>
    <font>
      <b/>
      <sz val="8"/>
      <name val="Arial"/>
      <family val="2"/>
    </font>
    <font>
      <b/>
      <sz val="18"/>
      <color theme="1"/>
      <name val="Calibri"/>
      <family val="2"/>
      <scheme val="minor"/>
    </font>
    <font>
      <sz val="12"/>
      <name val="Courier"/>
    </font>
    <font>
      <sz val="10"/>
      <name val="Courier"/>
      <family val="3"/>
    </font>
    <font>
      <sz val="10"/>
      <name val="Courier   "/>
    </font>
  </fonts>
  <fills count="2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D9E6FF"/>
        <bgColor indexed="64"/>
      </patternFill>
    </fill>
    <fill>
      <patternFill patternType="solid">
        <fgColor rgb="FFD9E6FF"/>
        <bgColor indexed="22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1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indexed="64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ck">
        <color rgb="FFDE0000"/>
      </bottom>
      <diagonal/>
    </border>
    <border>
      <left/>
      <right/>
      <top/>
      <bottom style="thick">
        <color rgb="FFDE0000"/>
      </bottom>
      <diagonal/>
    </border>
    <border>
      <left/>
      <right style="medium">
        <color indexed="64"/>
      </right>
      <top/>
      <bottom style="thick">
        <color rgb="FFDE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/>
      <right style="medium">
        <color indexed="18"/>
      </right>
      <top style="thin">
        <color indexed="18"/>
      </top>
      <bottom/>
      <diagonal/>
    </border>
    <border>
      <left/>
      <right style="thin">
        <color indexed="18"/>
      </right>
      <top style="medium">
        <color indexed="18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medium">
        <color indexed="18"/>
      </right>
      <top/>
      <bottom style="thin">
        <color indexed="18"/>
      </bottom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/>
      <top/>
      <bottom style="medium">
        <color indexed="18"/>
      </bottom>
      <diagonal/>
    </border>
    <border>
      <left style="thin">
        <color indexed="18"/>
      </left>
      <right/>
      <top style="medium">
        <color indexed="18"/>
      </top>
      <bottom/>
      <diagonal/>
    </border>
    <border>
      <left style="thin">
        <color indexed="18"/>
      </left>
      <right/>
      <top/>
      <bottom/>
      <diagonal/>
    </border>
    <border>
      <left/>
      <right/>
      <top style="thin">
        <color indexed="10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10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 style="medium">
        <color indexed="10"/>
      </right>
      <top/>
      <bottom style="medium">
        <color indexed="10"/>
      </bottom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 style="medium">
        <color indexed="10"/>
      </right>
      <top style="thin">
        <color indexed="10"/>
      </top>
      <bottom/>
      <diagonal/>
    </border>
    <border>
      <left style="medium">
        <color indexed="10"/>
      </left>
      <right style="thin">
        <color indexed="10"/>
      </right>
      <top style="medium">
        <color indexed="10"/>
      </top>
      <bottom/>
      <diagonal/>
    </border>
    <border>
      <left style="thin">
        <color indexed="10"/>
      </left>
      <right/>
      <top style="medium">
        <color indexed="10"/>
      </top>
      <bottom/>
      <diagonal/>
    </border>
    <border>
      <left/>
      <right style="thin">
        <color indexed="10"/>
      </right>
      <top style="medium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medium">
        <color indexed="10"/>
      </right>
      <top/>
      <bottom style="thin">
        <color indexed="10"/>
      </bottom>
      <diagonal/>
    </border>
    <border>
      <left style="medium">
        <color indexed="10"/>
      </left>
      <right style="thin">
        <color indexed="10"/>
      </right>
      <top/>
      <bottom style="thin">
        <color indexed="10"/>
      </bottom>
      <diagonal/>
    </border>
    <border>
      <left style="medium">
        <color indexed="10"/>
      </left>
      <right style="thin">
        <color indexed="10"/>
      </right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medium">
        <color indexed="10"/>
      </bottom>
      <diagonal/>
    </border>
    <border>
      <left style="thin">
        <color indexed="10"/>
      </left>
      <right/>
      <top/>
      <bottom/>
      <diagonal/>
    </border>
    <border>
      <left style="medium">
        <color indexed="10"/>
      </left>
      <right style="thin">
        <color indexed="10"/>
      </right>
      <top/>
      <bottom/>
      <diagonal/>
    </border>
    <border>
      <left/>
      <right style="thin">
        <color indexed="10"/>
      </right>
      <top/>
      <bottom/>
      <diagonal/>
    </border>
    <border>
      <left/>
      <right/>
      <top style="thin">
        <color indexed="64"/>
      </top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</borders>
  <cellStyleXfs count="81">
    <xf numFmtId="0" fontId="0" fillId="0" borderId="0"/>
    <xf numFmtId="9" fontId="4" fillId="2" borderId="0"/>
    <xf numFmtId="0" fontId="4" fillId="0" borderId="0"/>
    <xf numFmtId="0" fontId="5" fillId="0" borderId="0"/>
    <xf numFmtId="0" fontId="4" fillId="0" borderId="0" applyFill="0" applyBorder="0" applyAlignment="0"/>
    <xf numFmtId="166" fontId="6" fillId="0" borderId="0" applyFill="0" applyBorder="0" applyAlignment="0"/>
    <xf numFmtId="167" fontId="6" fillId="0" borderId="0" applyFill="0" applyBorder="0" applyAlignment="0"/>
    <xf numFmtId="168" fontId="4" fillId="0" borderId="0" applyFill="0" applyBorder="0" applyAlignment="0"/>
    <xf numFmtId="169" fontId="4" fillId="0" borderId="0" applyFill="0" applyBorder="0" applyAlignment="0"/>
    <xf numFmtId="170" fontId="6" fillId="0" borderId="0" applyFill="0" applyBorder="0" applyAlignment="0"/>
    <xf numFmtId="171" fontId="6" fillId="0" borderId="0" applyFill="0" applyBorder="0" applyAlignment="0"/>
    <xf numFmtId="166" fontId="6" fillId="0" borderId="0" applyFill="0" applyBorder="0" applyAlignment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4" fontId="1" fillId="0" borderId="0" applyFill="0" applyBorder="0" applyAlignment="0"/>
    <xf numFmtId="0" fontId="8" fillId="0" borderId="0"/>
    <xf numFmtId="170" fontId="6" fillId="0" borderId="0" applyFill="0" applyBorder="0" applyAlignment="0"/>
    <xf numFmtId="166" fontId="6" fillId="0" borderId="0" applyFill="0" applyBorder="0" applyAlignment="0"/>
    <xf numFmtId="170" fontId="6" fillId="0" borderId="0" applyFill="0" applyBorder="0" applyAlignment="0"/>
    <xf numFmtId="171" fontId="6" fillId="0" borderId="0" applyFill="0" applyBorder="0" applyAlignment="0"/>
    <xf numFmtId="166" fontId="6" fillId="0" borderId="0" applyFill="0" applyBorder="0" applyAlignment="0"/>
    <xf numFmtId="38" fontId="3" fillId="3" borderId="0" applyNumberFormat="0" applyBorder="0" applyAlignment="0" applyProtection="0"/>
    <xf numFmtId="0" fontId="9" fillId="0" borderId="1" applyNumberFormat="0" applyAlignment="0" applyProtection="0">
      <alignment horizontal="left" vertical="center"/>
    </xf>
    <xf numFmtId="0" fontId="9" fillId="0" borderId="2">
      <alignment horizontal="left" vertical="center"/>
    </xf>
    <xf numFmtId="10" fontId="3" fillId="4" borderId="3" applyNumberFormat="0" applyBorder="0" applyAlignment="0" applyProtection="0"/>
    <xf numFmtId="170" fontId="6" fillId="0" borderId="0" applyFill="0" applyBorder="0" applyAlignment="0"/>
    <xf numFmtId="166" fontId="6" fillId="0" borderId="0" applyFill="0" applyBorder="0" applyAlignment="0"/>
    <xf numFmtId="170" fontId="6" fillId="0" borderId="0" applyFill="0" applyBorder="0" applyAlignment="0"/>
    <xf numFmtId="171" fontId="6" fillId="0" borderId="0" applyFill="0" applyBorder="0" applyAlignment="0"/>
    <xf numFmtId="166" fontId="6" fillId="0" borderId="0" applyFill="0" applyBorder="0" applyAlignment="0"/>
    <xf numFmtId="174" fontId="10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0" fontId="6" fillId="0" borderId="0" applyFill="0" applyBorder="0" applyAlignment="0"/>
    <xf numFmtId="166" fontId="6" fillId="0" borderId="0" applyFill="0" applyBorder="0" applyAlignment="0"/>
    <xf numFmtId="170" fontId="6" fillId="0" borderId="0" applyFill="0" applyBorder="0" applyAlignment="0"/>
    <xf numFmtId="171" fontId="6" fillId="0" borderId="0" applyFill="0" applyBorder="0" applyAlignment="0"/>
    <xf numFmtId="166" fontId="6" fillId="0" borderId="0" applyFill="0" applyBorder="0" applyAlignment="0"/>
    <xf numFmtId="0" fontId="4" fillId="0" borderId="0"/>
    <xf numFmtId="49" fontId="1" fillId="0" borderId="0" applyFill="0" applyBorder="0" applyAlignment="0"/>
    <xf numFmtId="175" fontId="4" fillId="0" borderId="0" applyFill="0" applyBorder="0" applyAlignment="0"/>
    <xf numFmtId="176" fontId="4" fillId="0" borderId="0" applyFill="0" applyBorder="0" applyAlignment="0"/>
    <xf numFmtId="0" fontId="11" fillId="0" borderId="0">
      <alignment vertical="top"/>
    </xf>
    <xf numFmtId="0" fontId="14" fillId="0" borderId="0"/>
    <xf numFmtId="165" fontId="4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165" fontId="15" fillId="0" borderId="0" applyFont="0" applyFill="0" applyBorder="0" applyAlignment="0" applyProtection="0"/>
    <xf numFmtId="0" fontId="23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4" fillId="0" borderId="0"/>
    <xf numFmtId="43" fontId="15" fillId="0" borderId="0" applyFont="0" applyFill="0" applyBorder="0" applyAlignment="0" applyProtection="0"/>
  </cellStyleXfs>
  <cellXfs count="806">
    <xf numFmtId="0" fontId="0" fillId="0" borderId="0" xfId="0"/>
    <xf numFmtId="0" fontId="0" fillId="0" borderId="4" xfId="0" applyBorder="1"/>
    <xf numFmtId="4" fontId="0" fillId="0" borderId="0" xfId="0" applyNumberFormat="1"/>
    <xf numFmtId="0" fontId="0" fillId="0" borderId="2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4" xfId="0" applyBorder="1"/>
    <xf numFmtId="0" fontId="0" fillId="0" borderId="15" xfId="0" applyBorder="1"/>
    <xf numFmtId="0" fontId="0" fillId="0" borderId="10" xfId="0" applyBorder="1"/>
    <xf numFmtId="0" fontId="0" fillId="0" borderId="11" xfId="0" applyBorder="1"/>
    <xf numFmtId="0" fontId="22" fillId="0" borderId="0" xfId="0" applyFont="1" applyBorder="1"/>
    <xf numFmtId="0" fontId="0" fillId="0" borderId="16" xfId="0" applyBorder="1"/>
    <xf numFmtId="0" fontId="13" fillId="0" borderId="11" xfId="0" applyFont="1" applyBorder="1"/>
    <xf numFmtId="0" fontId="13" fillId="0" borderId="10" xfId="0" applyFont="1" applyBorder="1" applyAlignment="1">
      <alignment horizontal="left"/>
    </xf>
    <xf numFmtId="0" fontId="13" fillId="0" borderId="0" xfId="0" applyFont="1" applyBorder="1"/>
    <xf numFmtId="0" fontId="13" fillId="0" borderId="10" xfId="0" applyFont="1" applyBorder="1"/>
    <xf numFmtId="0" fontId="13" fillId="0" borderId="0" xfId="0" applyFont="1" applyFill="1" applyBorder="1" applyAlignment="1">
      <alignment horizontal="center"/>
    </xf>
    <xf numFmtId="22" fontId="13" fillId="0" borderId="0" xfId="0" applyNumberFormat="1" applyFont="1" applyBorder="1"/>
    <xf numFmtId="0" fontId="13" fillId="0" borderId="0" xfId="0" applyFont="1" applyFill="1" applyBorder="1" applyAlignment="1">
      <alignment horizontal="left"/>
    </xf>
    <xf numFmtId="4" fontId="13" fillId="0" borderId="0" xfId="0" applyNumberFormat="1" applyFont="1" applyBorder="1" applyAlignment="1">
      <alignment horizontal="right"/>
    </xf>
    <xf numFmtId="0" fontId="13" fillId="0" borderId="17" xfId="0" applyFont="1" applyBorder="1"/>
    <xf numFmtId="0" fontId="13" fillId="0" borderId="18" xfId="0" applyFont="1" applyBorder="1"/>
    <xf numFmtId="4" fontId="13" fillId="0" borderId="0" xfId="0" applyNumberFormat="1" applyFont="1" applyBorder="1"/>
    <xf numFmtId="0" fontId="13" fillId="0" borderId="19" xfId="0" applyFont="1" applyBorder="1"/>
    <xf numFmtId="0" fontId="13" fillId="0" borderId="20" xfId="0" applyFont="1" applyBorder="1"/>
    <xf numFmtId="0" fontId="13" fillId="0" borderId="10" xfId="0" applyFont="1" applyFill="1" applyBorder="1"/>
    <xf numFmtId="177" fontId="13" fillId="0" borderId="0" xfId="0" applyNumberFormat="1" applyFont="1" applyBorder="1"/>
    <xf numFmtId="0" fontId="27" fillId="0" borderId="0" xfId="0" applyFont="1"/>
    <xf numFmtId="0" fontId="0" fillId="0" borderId="0" xfId="0" applyFont="1"/>
    <xf numFmtId="0" fontId="0" fillId="0" borderId="22" xfId="0" applyBorder="1"/>
    <xf numFmtId="0" fontId="0" fillId="0" borderId="23" xfId="0" applyFill="1" applyBorder="1"/>
    <xf numFmtId="0" fontId="0" fillId="0" borderId="23" xfId="0" applyBorder="1"/>
    <xf numFmtId="0" fontId="31" fillId="5" borderId="28" xfId="0" applyFont="1" applyFill="1" applyBorder="1"/>
    <xf numFmtId="0" fontId="31" fillId="5" borderId="26" xfId="0" applyFont="1" applyFill="1" applyBorder="1"/>
    <xf numFmtId="0" fontId="32" fillId="5" borderId="28" xfId="0" applyFont="1" applyFill="1" applyBorder="1"/>
    <xf numFmtId="0" fontId="33" fillId="5" borderId="0" xfId="0" applyFont="1" applyFill="1" applyBorder="1" applyAlignment="1"/>
    <xf numFmtId="0" fontId="31" fillId="5" borderId="28" xfId="0" applyFont="1" applyFill="1" applyBorder="1" applyAlignment="1"/>
    <xf numFmtId="0" fontId="0" fillId="5" borderId="0" xfId="0" applyFont="1" applyFill="1" applyBorder="1" applyAlignment="1"/>
    <xf numFmtId="0" fontId="0" fillId="5" borderId="0" xfId="0" applyFill="1" applyBorder="1"/>
    <xf numFmtId="0" fontId="0" fillId="5" borderId="25" xfId="0" applyFill="1" applyBorder="1"/>
    <xf numFmtId="0" fontId="0" fillId="5" borderId="16" xfId="0" applyFill="1" applyBorder="1"/>
    <xf numFmtId="0" fontId="36" fillId="7" borderId="0" xfId="0" applyFont="1" applyFill="1" applyBorder="1"/>
    <xf numFmtId="0" fontId="0" fillId="5" borderId="0" xfId="0" applyFont="1" applyFill="1" applyBorder="1"/>
    <xf numFmtId="0" fontId="0" fillId="5" borderId="28" xfId="0" applyFont="1" applyFill="1" applyBorder="1"/>
    <xf numFmtId="0" fontId="0" fillId="5" borderId="27" xfId="0" applyFont="1" applyFill="1" applyBorder="1" applyAlignment="1"/>
    <xf numFmtId="0" fontId="0" fillId="0" borderId="0" xfId="0" applyFont="1" applyBorder="1"/>
    <xf numFmtId="0" fontId="36" fillId="7" borderId="28" xfId="0" applyFont="1" applyFill="1" applyBorder="1"/>
    <xf numFmtId="0" fontId="0" fillId="5" borderId="27" xfId="0" applyFont="1" applyFill="1" applyBorder="1"/>
    <xf numFmtId="0" fontId="31" fillId="5" borderId="30" xfId="0" applyFont="1" applyFill="1" applyBorder="1"/>
    <xf numFmtId="0" fontId="0" fillId="5" borderId="25" xfId="0" applyFont="1" applyFill="1" applyBorder="1"/>
    <xf numFmtId="0" fontId="0" fillId="5" borderId="28" xfId="0" applyFont="1" applyFill="1" applyBorder="1" applyAlignment="1"/>
    <xf numFmtId="0" fontId="0" fillId="5" borderId="0" xfId="0" applyFont="1" applyFill="1" applyBorder="1" applyAlignment="1">
      <alignment vertical="center" wrapText="1"/>
    </xf>
    <xf numFmtId="0" fontId="0" fillId="5" borderId="27" xfId="0" applyFont="1" applyFill="1" applyBorder="1" applyAlignment="1">
      <alignment vertical="center" wrapText="1"/>
    </xf>
    <xf numFmtId="0" fontId="32" fillId="5" borderId="27" xfId="0" applyFont="1" applyFill="1" applyBorder="1"/>
    <xf numFmtId="0" fontId="32" fillId="5" borderId="0" xfId="0" applyFont="1" applyFill="1" applyBorder="1" applyAlignment="1"/>
    <xf numFmtId="0" fontId="31" fillId="5" borderId="27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horizontal="center" vertical="center"/>
    </xf>
    <xf numFmtId="4" fontId="31" fillId="5" borderId="0" xfId="0" applyNumberFormat="1" applyFont="1" applyFill="1" applyBorder="1" applyAlignment="1">
      <alignment horizontal="right"/>
    </xf>
    <xf numFmtId="0" fontId="31" fillId="5" borderId="27" xfId="0" applyFont="1" applyFill="1" applyBorder="1" applyAlignment="1">
      <alignment horizontal="center"/>
    </xf>
    <xf numFmtId="0" fontId="31" fillId="5" borderId="0" xfId="0" applyFont="1" applyFill="1" applyBorder="1" applyAlignment="1">
      <alignment horizontal="center"/>
    </xf>
    <xf numFmtId="0" fontId="31" fillId="5" borderId="0" xfId="0" applyFont="1" applyFill="1" applyBorder="1" applyAlignment="1"/>
    <xf numFmtId="0" fontId="31" fillId="5" borderId="0" xfId="0" applyFont="1" applyFill="1" applyBorder="1" applyAlignment="1">
      <alignment horizontal="right"/>
    </xf>
    <xf numFmtId="0" fontId="31" fillId="5" borderId="0" xfId="0" applyFont="1" applyFill="1" applyBorder="1"/>
    <xf numFmtId="0" fontId="31" fillId="5" borderId="29" xfId="0" applyFont="1" applyFill="1" applyBorder="1" applyAlignment="1">
      <alignment horizontal="center"/>
    </xf>
    <xf numFmtId="0" fontId="31" fillId="5" borderId="16" xfId="0" applyFont="1" applyFill="1" applyBorder="1" applyAlignment="1">
      <alignment horizontal="center"/>
    </xf>
    <xf numFmtId="0" fontId="31" fillId="5" borderId="16" xfId="0" applyFont="1" applyFill="1" applyBorder="1" applyAlignment="1"/>
    <xf numFmtId="0" fontId="31" fillId="5" borderId="16" xfId="0" applyFont="1" applyFill="1" applyBorder="1" applyAlignment="1">
      <alignment horizontal="right"/>
    </xf>
    <xf numFmtId="0" fontId="31" fillId="5" borderId="16" xfId="0" applyFont="1" applyFill="1" applyBorder="1"/>
    <xf numFmtId="0" fontId="31" fillId="5" borderId="27" xfId="0" applyFont="1" applyFill="1" applyBorder="1"/>
    <xf numFmtId="0" fontId="31" fillId="5" borderId="27" xfId="0" applyFont="1" applyFill="1" applyBorder="1" applyAlignment="1"/>
    <xf numFmtId="0" fontId="33" fillId="5" borderId="28" xfId="0" applyFont="1" applyFill="1" applyBorder="1" applyAlignment="1"/>
    <xf numFmtId="4" fontId="31" fillId="5" borderId="0" xfId="0" applyNumberFormat="1" applyFont="1" applyFill="1" applyBorder="1" applyAlignment="1"/>
    <xf numFmtId="0" fontId="0" fillId="8" borderId="0" xfId="0" applyFont="1" applyFill="1" applyBorder="1" applyAlignment="1"/>
    <xf numFmtId="0" fontId="0" fillId="8" borderId="0" xfId="0" applyFont="1" applyFill="1" applyBorder="1" applyAlignment="1">
      <alignment horizontal="right"/>
    </xf>
    <xf numFmtId="0" fontId="31" fillId="8" borderId="0" xfId="0" applyFont="1" applyFill="1" applyBorder="1" applyAlignment="1"/>
    <xf numFmtId="0" fontId="31" fillId="8" borderId="0" xfId="0" applyFont="1" applyFill="1" applyBorder="1" applyAlignment="1">
      <alignment horizontal="right"/>
    </xf>
    <xf numFmtId="0" fontId="0" fillId="8" borderId="0" xfId="0" applyFont="1" applyFill="1" applyBorder="1"/>
    <xf numFmtId="0" fontId="36" fillId="7" borderId="32" xfId="0" applyFont="1" applyFill="1" applyBorder="1"/>
    <xf numFmtId="0" fontId="36" fillId="7" borderId="33" xfId="0" applyFont="1" applyFill="1" applyBorder="1"/>
    <xf numFmtId="0" fontId="38" fillId="0" borderId="0" xfId="0" applyFont="1"/>
    <xf numFmtId="0" fontId="13" fillId="0" borderId="0" xfId="0" applyFont="1"/>
    <xf numFmtId="0" fontId="0" fillId="5" borderId="0" xfId="0" applyFont="1" applyFill="1" applyBorder="1" applyAlignment="1">
      <alignment horizontal="right"/>
    </xf>
    <xf numFmtId="0" fontId="0" fillId="5" borderId="0" xfId="0" applyFont="1" applyFill="1"/>
    <xf numFmtId="0" fontId="38" fillId="5" borderId="0" xfId="0" applyFont="1" applyFill="1" applyBorder="1"/>
    <xf numFmtId="0" fontId="38" fillId="5" borderId="0" xfId="0" applyFont="1" applyFill="1" applyBorder="1" applyAlignment="1">
      <alignment horizontal="right"/>
    </xf>
    <xf numFmtId="0" fontId="13" fillId="5" borderId="0" xfId="0" applyFont="1" applyFill="1" applyBorder="1"/>
    <xf numFmtId="0" fontId="13" fillId="5" borderId="0" xfId="0" applyFont="1" applyFill="1" applyBorder="1" applyAlignment="1">
      <alignment horizontal="right"/>
    </xf>
    <xf numFmtId="0" fontId="0" fillId="0" borderId="27" xfId="0" applyFont="1" applyBorder="1"/>
    <xf numFmtId="0" fontId="32" fillId="5" borderId="27" xfId="0" applyFont="1" applyFill="1" applyBorder="1" applyAlignment="1">
      <alignment horizontal="center"/>
    </xf>
    <xf numFmtId="0" fontId="38" fillId="5" borderId="27" xfId="0" applyFont="1" applyFill="1" applyBorder="1"/>
    <xf numFmtId="0" fontId="13" fillId="5" borderId="27" xfId="0" applyFont="1" applyFill="1" applyBorder="1"/>
    <xf numFmtId="0" fontId="38" fillId="0" borderId="0" xfId="0" applyFont="1" applyBorder="1"/>
    <xf numFmtId="0" fontId="32" fillId="5" borderId="0" xfId="0" applyFont="1" applyFill="1" applyBorder="1" applyAlignment="1">
      <alignment horizontal="right"/>
    </xf>
    <xf numFmtId="0" fontId="32" fillId="5" borderId="0" xfId="0" applyFont="1" applyFill="1" applyBorder="1" applyAlignment="1">
      <alignment horizontal="center"/>
    </xf>
    <xf numFmtId="4" fontId="37" fillId="5" borderId="0" xfId="0" applyNumberFormat="1" applyFont="1" applyFill="1" applyBorder="1" applyAlignment="1">
      <alignment horizontal="right"/>
    </xf>
    <xf numFmtId="4" fontId="37" fillId="5" borderId="0" xfId="0" applyNumberFormat="1" applyFont="1" applyFill="1" applyBorder="1" applyAlignment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28" fillId="0" borderId="27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0" fillId="0" borderId="28" xfId="0" applyBorder="1"/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27" xfId="0" applyBorder="1"/>
    <xf numFmtId="14" fontId="22" fillId="0" borderId="0" xfId="0" applyNumberFormat="1" applyFont="1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Fill="1" applyBorder="1"/>
    <xf numFmtId="0" fontId="0" fillId="0" borderId="39" xfId="0" applyBorder="1"/>
    <xf numFmtId="0" fontId="0" fillId="0" borderId="27" xfId="0" applyFill="1" applyBorder="1"/>
    <xf numFmtId="2" fontId="0" fillId="0" borderId="28" xfId="0" applyNumberFormat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9" xfId="0" applyBorder="1"/>
    <xf numFmtId="0" fontId="0" fillId="0" borderId="30" xfId="0" applyBorder="1"/>
    <xf numFmtId="0" fontId="12" fillId="0" borderId="0" xfId="0" applyFont="1"/>
    <xf numFmtId="0" fontId="0" fillId="5" borderId="0" xfId="0" applyFill="1"/>
    <xf numFmtId="0" fontId="0" fillId="5" borderId="25" xfId="0" applyFill="1" applyBorder="1" applyAlignment="1">
      <alignment horizontal="right"/>
    </xf>
    <xf numFmtId="0" fontId="0" fillId="5" borderId="0" xfId="0" applyFill="1" applyAlignment="1">
      <alignment horizontal="right"/>
    </xf>
    <xf numFmtId="0" fontId="20" fillId="5" borderId="0" xfId="62" applyFill="1" applyAlignment="1" applyProtection="1">
      <alignment horizontal="right"/>
    </xf>
    <xf numFmtId="0" fontId="0" fillId="5" borderId="16" xfId="0" applyFill="1" applyBorder="1" applyAlignment="1">
      <alignment horizontal="right"/>
    </xf>
    <xf numFmtId="0" fontId="39" fillId="5" borderId="25" xfId="0" applyFont="1" applyFill="1" applyBorder="1"/>
    <xf numFmtId="0" fontId="0" fillId="5" borderId="25" xfId="0" applyFill="1" applyBorder="1" applyAlignment="1">
      <alignment horizontal="left"/>
    </xf>
    <xf numFmtId="0" fontId="12" fillId="5" borderId="25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9" fontId="0" fillId="5" borderId="0" xfId="0" applyNumberFormat="1" applyFill="1" applyAlignment="1">
      <alignment horizontal="center"/>
    </xf>
    <xf numFmtId="0" fontId="22" fillId="5" borderId="0" xfId="0" applyFont="1" applyFill="1"/>
    <xf numFmtId="0" fontId="0" fillId="5" borderId="1" xfId="0" applyFill="1" applyBorder="1"/>
    <xf numFmtId="0" fontId="12" fillId="5" borderId="0" xfId="0" applyFont="1" applyFill="1"/>
    <xf numFmtId="0" fontId="12" fillId="5" borderId="1" xfId="0" applyFont="1" applyFill="1" applyBorder="1"/>
    <xf numFmtId="2" fontId="0" fillId="5" borderId="0" xfId="0" applyNumberFormat="1" applyFill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12" fillId="5" borderId="1" xfId="0" applyNumberFormat="1" applyFont="1" applyFill="1" applyBorder="1" applyAlignment="1">
      <alignment horizontal="center"/>
    </xf>
    <xf numFmtId="0" fontId="43" fillId="0" borderId="25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0" fillId="0" borderId="28" xfId="0" applyBorder="1" applyAlignment="1">
      <alignment horizontal="right"/>
    </xf>
    <xf numFmtId="0" fontId="12" fillId="0" borderId="0" xfId="0" applyFont="1" applyBorder="1"/>
    <xf numFmtId="0" fontId="12" fillId="0" borderId="28" xfId="0" applyFont="1" applyBorder="1" applyAlignment="1">
      <alignment horizontal="right"/>
    </xf>
    <xf numFmtId="0" fontId="0" fillId="5" borderId="0" xfId="0" applyFill="1" applyAlignment="1">
      <alignment horizontal="right"/>
    </xf>
    <xf numFmtId="0" fontId="0" fillId="5" borderId="0" xfId="0" applyFill="1" applyAlignment="1">
      <alignment horizontal="center"/>
    </xf>
    <xf numFmtId="0" fontId="46" fillId="11" borderId="0" xfId="0" applyFont="1" applyFill="1" applyProtection="1">
      <protection hidden="1"/>
    </xf>
    <xf numFmtId="0" fontId="47" fillId="11" borderId="0" xfId="0" applyFont="1" applyFill="1" applyProtection="1">
      <protection hidden="1"/>
    </xf>
    <xf numFmtId="0" fontId="3" fillId="11" borderId="0" xfId="0" applyFont="1" applyFill="1" applyAlignment="1" applyProtection="1">
      <alignment vertical="top"/>
      <protection hidden="1"/>
    </xf>
    <xf numFmtId="0" fontId="48" fillId="11" borderId="0" xfId="0" applyFont="1" applyFill="1" applyProtection="1">
      <protection hidden="1"/>
    </xf>
    <xf numFmtId="178" fontId="4" fillId="12" borderId="0" xfId="0" applyNumberFormat="1" applyFont="1" applyFill="1" applyProtection="1">
      <protection hidden="1"/>
    </xf>
    <xf numFmtId="0" fontId="47" fillId="11" borderId="0" xfId="0" applyFont="1" applyFill="1" applyAlignment="1" applyProtection="1">
      <alignment horizontal="right"/>
      <protection hidden="1"/>
    </xf>
    <xf numFmtId="4" fontId="4" fillId="11" borderId="0" xfId="0" applyNumberFormat="1" applyFont="1" applyFill="1" applyAlignment="1" applyProtection="1">
      <alignment horizontal="right"/>
      <protection hidden="1"/>
    </xf>
    <xf numFmtId="0" fontId="46" fillId="12" borderId="0" xfId="0" applyFont="1" applyFill="1" applyProtection="1">
      <protection hidden="1"/>
    </xf>
    <xf numFmtId="0" fontId="3" fillId="12" borderId="0" xfId="0" applyFont="1" applyFill="1" applyProtection="1">
      <protection hidden="1"/>
    </xf>
    <xf numFmtId="0" fontId="47" fillId="12" borderId="0" xfId="0" applyFont="1" applyFill="1" applyProtection="1">
      <protection hidden="1"/>
    </xf>
    <xf numFmtId="3" fontId="47" fillId="12" borderId="0" xfId="0" applyNumberFormat="1" applyFont="1" applyFill="1" applyProtection="1">
      <protection hidden="1"/>
    </xf>
    <xf numFmtId="0" fontId="47" fillId="12" borderId="0" xfId="0" applyFont="1" applyFill="1" applyAlignment="1" applyProtection="1">
      <alignment horizontal="left"/>
      <protection hidden="1"/>
    </xf>
    <xf numFmtId="0" fontId="46" fillId="12" borderId="0" xfId="0" applyFont="1" applyFill="1" applyAlignment="1" applyProtection="1">
      <alignment horizontal="right"/>
      <protection hidden="1"/>
    </xf>
    <xf numFmtId="0" fontId="47" fillId="12" borderId="0" xfId="0" applyFont="1" applyFill="1" applyAlignment="1" applyProtection="1">
      <alignment horizontal="right"/>
      <protection hidden="1"/>
    </xf>
    <xf numFmtId="179" fontId="47" fillId="11" borderId="0" xfId="0" applyNumberFormat="1" applyFont="1" applyFill="1" applyProtection="1">
      <protection hidden="1"/>
    </xf>
    <xf numFmtId="0" fontId="0" fillId="0" borderId="0" xfId="0"/>
    <xf numFmtId="178" fontId="4" fillId="13" borderId="0" xfId="0" applyNumberFormat="1" applyFont="1" applyFill="1" applyProtection="1">
      <protection locked="0"/>
    </xf>
    <xf numFmtId="0" fontId="4" fillId="5" borderId="0" xfId="0" applyFont="1" applyFill="1" applyProtection="1">
      <protection locked="0"/>
    </xf>
    <xf numFmtId="180" fontId="4" fillId="5" borderId="0" xfId="0" applyNumberFormat="1" applyFont="1" applyFill="1" applyProtection="1">
      <protection locked="0"/>
    </xf>
    <xf numFmtId="0" fontId="4" fillId="5" borderId="0" xfId="0" applyFont="1" applyFill="1" applyAlignment="1" applyProtection="1">
      <alignment horizontal="left"/>
      <protection locked="0"/>
    </xf>
    <xf numFmtId="0" fontId="4" fillId="0" borderId="0" xfId="0" applyFont="1" applyProtection="1">
      <protection hidden="1"/>
    </xf>
    <xf numFmtId="0" fontId="4" fillId="5" borderId="0" xfId="0" applyFont="1" applyFill="1" applyProtection="1">
      <protection hidden="1"/>
    </xf>
    <xf numFmtId="178" fontId="4" fillId="5" borderId="0" xfId="0" applyNumberFormat="1" applyFont="1" applyFill="1" applyProtection="1">
      <protection locked="0"/>
    </xf>
    <xf numFmtId="178" fontId="47" fillId="5" borderId="0" xfId="0" applyNumberFormat="1" applyFont="1" applyFill="1" applyProtection="1">
      <protection locked="0"/>
    </xf>
    <xf numFmtId="180" fontId="4" fillId="5" borderId="0" xfId="0" applyNumberFormat="1" applyFont="1" applyFill="1" applyProtection="1">
      <protection locked="0"/>
    </xf>
    <xf numFmtId="178" fontId="47" fillId="11" borderId="0" xfId="0" applyNumberFormat="1" applyFont="1" applyFill="1" applyProtection="1">
      <protection locked="0"/>
    </xf>
    <xf numFmtId="0" fontId="47" fillId="11" borderId="0" xfId="0" applyFont="1" applyFill="1" applyAlignment="1" applyProtection="1">
      <alignment horizontal="left"/>
      <protection locked="0"/>
    </xf>
    <xf numFmtId="178" fontId="47" fillId="12" borderId="0" xfId="0" applyNumberFormat="1" applyFont="1" applyFill="1" applyProtection="1">
      <protection locked="0"/>
    </xf>
    <xf numFmtId="0" fontId="47" fillId="11" borderId="0" xfId="0" applyFont="1" applyFill="1" applyProtection="1">
      <protection locked="0"/>
    </xf>
    <xf numFmtId="180" fontId="47" fillId="11" borderId="0" xfId="0" applyNumberFormat="1" applyFont="1" applyFill="1" applyProtection="1">
      <protection locked="0"/>
    </xf>
    <xf numFmtId="0" fontId="47" fillId="11" borderId="0" xfId="0" applyFont="1" applyFill="1" applyAlignment="1" applyProtection="1">
      <alignment horizontal="left"/>
      <protection hidden="1"/>
    </xf>
    <xf numFmtId="180" fontId="47" fillId="11" borderId="0" xfId="0" applyNumberFormat="1" applyFont="1" applyFill="1" applyProtection="1">
      <protection hidden="1"/>
    </xf>
    <xf numFmtId="180" fontId="4" fillId="11" borderId="0" xfId="0" applyNumberFormat="1" applyFont="1" applyFill="1" applyProtection="1">
      <protection hidden="1"/>
    </xf>
    <xf numFmtId="0" fontId="18" fillId="11" borderId="0" xfId="0" applyFont="1" applyFill="1" applyProtection="1">
      <protection hidden="1"/>
    </xf>
    <xf numFmtId="180" fontId="18" fillId="11" borderId="0" xfId="0" applyNumberFormat="1" applyFont="1" applyFill="1" applyProtection="1">
      <protection hidden="1"/>
    </xf>
    <xf numFmtId="16" fontId="4" fillId="5" borderId="0" xfId="0" quotePrefix="1" applyNumberFormat="1" applyFont="1" applyFill="1"/>
    <xf numFmtId="0" fontId="4" fillId="5" borderId="0" xfId="0" applyFont="1" applyFill="1"/>
    <xf numFmtId="14" fontId="4" fillId="5" borderId="0" xfId="0" applyNumberFormat="1" applyFont="1" applyFill="1" applyProtection="1">
      <protection hidden="1"/>
    </xf>
    <xf numFmtId="0" fontId="4" fillId="5" borderId="0" xfId="0" applyFont="1" applyFill="1" applyAlignment="1" applyProtection="1">
      <alignment horizontal="right"/>
      <protection hidden="1"/>
    </xf>
    <xf numFmtId="0" fontId="4" fillId="5" borderId="0" xfId="0" applyFont="1" applyFill="1" applyAlignment="1" applyProtection="1">
      <alignment horizontal="left"/>
      <protection hidden="1"/>
    </xf>
    <xf numFmtId="0" fontId="18" fillId="5" borderId="0" xfId="0" applyFont="1" applyFill="1" applyProtection="1">
      <protection hidden="1"/>
    </xf>
    <xf numFmtId="0" fontId="47" fillId="5" borderId="0" xfId="0" applyFont="1" applyFill="1" applyProtection="1">
      <protection hidden="1"/>
    </xf>
    <xf numFmtId="0" fontId="47" fillId="5" borderId="0" xfId="0" applyFont="1" applyFill="1"/>
    <xf numFmtId="180" fontId="47" fillId="5" borderId="0" xfId="0" applyNumberFormat="1" applyFont="1" applyFill="1" applyAlignment="1" applyProtection="1">
      <alignment horizontal="center"/>
      <protection hidden="1"/>
    </xf>
    <xf numFmtId="180" fontId="47" fillId="5" borderId="0" xfId="0" applyNumberFormat="1" applyFont="1" applyFill="1" applyAlignment="1" applyProtection="1">
      <alignment horizontal="center"/>
      <protection hidden="1"/>
    </xf>
    <xf numFmtId="178" fontId="47" fillId="12" borderId="0" xfId="0" applyNumberFormat="1" applyFont="1" applyFill="1" applyProtection="1">
      <protection hidden="1"/>
    </xf>
    <xf numFmtId="181" fontId="47" fillId="12" borderId="0" xfId="0" applyNumberFormat="1" applyFont="1" applyFill="1" applyAlignment="1" applyProtection="1">
      <alignment horizontal="right"/>
      <protection hidden="1"/>
    </xf>
    <xf numFmtId="0" fontId="46" fillId="0" borderId="0" xfId="0" applyFont="1" applyProtection="1">
      <protection hidden="1"/>
    </xf>
    <xf numFmtId="0" fontId="47" fillId="0" borderId="0" xfId="0" applyFont="1" applyProtection="1">
      <protection hidden="1"/>
    </xf>
    <xf numFmtId="181" fontId="47" fillId="0" borderId="0" xfId="0" applyNumberFormat="1" applyFont="1" applyProtection="1">
      <protection hidden="1"/>
    </xf>
    <xf numFmtId="0" fontId="47" fillId="15" borderId="0" xfId="0" applyFont="1" applyFill="1" applyProtection="1">
      <protection hidden="1"/>
    </xf>
    <xf numFmtId="178" fontId="47" fillId="15" borderId="0" xfId="0" applyNumberFormat="1" applyFont="1" applyFill="1" applyProtection="1">
      <protection hidden="1"/>
    </xf>
    <xf numFmtId="0" fontId="46" fillId="5" borderId="0" xfId="0" applyFont="1" applyFill="1"/>
    <xf numFmtId="0" fontId="46" fillId="5" borderId="6" xfId="0" applyFont="1" applyFill="1" applyBorder="1"/>
    <xf numFmtId="0" fontId="46" fillId="5" borderId="21" xfId="0" applyFont="1" applyFill="1" applyBorder="1"/>
    <xf numFmtId="0" fontId="46" fillId="5" borderId="8" xfId="0" applyFont="1" applyFill="1" applyBorder="1"/>
    <xf numFmtId="0" fontId="46" fillId="5" borderId="10" xfId="0" applyFont="1" applyFill="1" applyBorder="1"/>
    <xf numFmtId="0" fontId="46" fillId="5" borderId="11" xfId="0" applyFont="1" applyFill="1" applyBorder="1"/>
    <xf numFmtId="0" fontId="49" fillId="5" borderId="41" xfId="0" applyFont="1" applyFill="1" applyBorder="1"/>
    <xf numFmtId="0" fontId="50" fillId="5" borderId="42" xfId="0" applyFont="1" applyFill="1" applyBorder="1"/>
    <xf numFmtId="0" fontId="46" fillId="5" borderId="43" xfId="0" applyFont="1" applyFill="1" applyBorder="1"/>
    <xf numFmtId="0" fontId="46" fillId="5" borderId="45" xfId="0" applyFont="1" applyFill="1" applyBorder="1"/>
    <xf numFmtId="0" fontId="49" fillId="5" borderId="48" xfId="0" applyFont="1" applyFill="1" applyBorder="1"/>
    <xf numFmtId="0" fontId="46" fillId="5" borderId="49" xfId="0" applyFont="1" applyFill="1" applyBorder="1"/>
    <xf numFmtId="0" fontId="46" fillId="5" borderId="50" xfId="0" applyFont="1" applyFill="1" applyBorder="1"/>
    <xf numFmtId="0" fontId="50" fillId="5" borderId="51" xfId="0" applyFont="1" applyFill="1" applyBorder="1"/>
    <xf numFmtId="0" fontId="46" fillId="5" borderId="52" xfId="0" applyFont="1" applyFill="1" applyBorder="1"/>
    <xf numFmtId="0" fontId="49" fillId="5" borderId="0" xfId="0" applyFont="1" applyFill="1"/>
    <xf numFmtId="0" fontId="50" fillId="5" borderId="0" xfId="0" applyFont="1" applyFill="1"/>
    <xf numFmtId="0" fontId="46" fillId="5" borderId="53" xfId="0" applyFont="1" applyFill="1" applyBorder="1"/>
    <xf numFmtId="0" fontId="50" fillId="5" borderId="57" xfId="0" applyFont="1" applyFill="1" applyBorder="1"/>
    <xf numFmtId="0" fontId="46" fillId="5" borderId="59" xfId="0" applyFont="1" applyFill="1" applyBorder="1"/>
    <xf numFmtId="0" fontId="49" fillId="5" borderId="61" xfId="0" applyFont="1" applyFill="1" applyBorder="1"/>
    <xf numFmtId="0" fontId="46" fillId="5" borderId="42" xfId="0" applyFont="1" applyFill="1" applyBorder="1"/>
    <xf numFmtId="0" fontId="46" fillId="5" borderId="48" xfId="0" applyFont="1" applyFill="1" applyBorder="1"/>
    <xf numFmtId="0" fontId="46" fillId="5" borderId="62" xfId="0" applyFont="1" applyFill="1" applyBorder="1"/>
    <xf numFmtId="0" fontId="46" fillId="5" borderId="54" xfId="0" applyFont="1" applyFill="1" applyBorder="1"/>
    <xf numFmtId="0" fontId="4" fillId="5" borderId="55" xfId="0" applyFont="1" applyFill="1" applyBorder="1"/>
    <xf numFmtId="0" fontId="46" fillId="5" borderId="55" xfId="0" applyFont="1" applyFill="1" applyBorder="1"/>
    <xf numFmtId="0" fontId="46" fillId="5" borderId="56" xfId="0" applyFont="1" applyFill="1" applyBorder="1"/>
    <xf numFmtId="0" fontId="46" fillId="5" borderId="14" xfId="0" applyFont="1" applyFill="1" applyBorder="1"/>
    <xf numFmtId="0" fontId="46" fillId="5" borderId="4" xfId="0" applyFont="1" applyFill="1" applyBorder="1"/>
    <xf numFmtId="0" fontId="46" fillId="5" borderId="15" xfId="0" applyFont="1" applyFill="1" applyBorder="1"/>
    <xf numFmtId="1" fontId="54" fillId="0" borderId="0" xfId="0" applyNumberFormat="1" applyFont="1" applyFill="1" applyAlignment="1" applyProtection="1">
      <protection hidden="1"/>
    </xf>
    <xf numFmtId="0" fontId="0" fillId="5" borderId="6" xfId="0" applyFill="1" applyBorder="1"/>
    <xf numFmtId="0" fontId="0" fillId="5" borderId="67" xfId="0" applyFill="1" applyBorder="1"/>
    <xf numFmtId="0" fontId="0" fillId="5" borderId="8" xfId="0" applyFill="1" applyBorder="1"/>
    <xf numFmtId="0" fontId="0" fillId="5" borderId="10" xfId="0" applyFill="1" applyBorder="1"/>
    <xf numFmtId="0" fontId="0" fillId="5" borderId="11" xfId="0" applyFill="1" applyBorder="1"/>
    <xf numFmtId="165" fontId="0" fillId="5" borderId="0" xfId="63" applyFont="1" applyFill="1"/>
    <xf numFmtId="0" fontId="57" fillId="5" borderId="0" xfId="0" applyFont="1" applyFill="1"/>
    <xf numFmtId="165" fontId="12" fillId="5" borderId="0" xfId="63" applyFont="1" applyFill="1"/>
    <xf numFmtId="0" fontId="35" fillId="10" borderId="0" xfId="0" applyFont="1" applyFill="1" applyBorder="1"/>
    <xf numFmtId="0" fontId="0" fillId="6" borderId="0" xfId="0" applyFill="1" applyBorder="1"/>
    <xf numFmtId="0" fontId="0" fillId="10" borderId="0" xfId="0" applyFill="1" applyBorder="1"/>
    <xf numFmtId="0" fontId="40" fillId="10" borderId="10" xfId="0" applyFont="1" applyFill="1" applyBorder="1"/>
    <xf numFmtId="0" fontId="0" fillId="6" borderId="10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5" borderId="68" xfId="0" applyFill="1" applyBorder="1"/>
    <xf numFmtId="0" fontId="42" fillId="5" borderId="0" xfId="0" applyFont="1" applyFill="1" applyBorder="1"/>
    <xf numFmtId="0" fontId="0" fillId="6" borderId="11" xfId="0" applyFill="1" applyBorder="1"/>
    <xf numFmtId="0" fontId="0" fillId="10" borderId="11" xfId="0" applyFill="1" applyBorder="1"/>
    <xf numFmtId="0" fontId="0" fillId="5" borderId="70" xfId="0" applyFill="1" applyBorder="1"/>
    <xf numFmtId="0" fontId="21" fillId="10" borderId="6" xfId="0" applyFont="1" applyFill="1" applyBorder="1"/>
    <xf numFmtId="0" fontId="35" fillId="10" borderId="67" xfId="0" applyFont="1" applyFill="1" applyBorder="1"/>
    <xf numFmtId="0" fontId="0" fillId="6" borderId="67" xfId="0" applyFill="1" applyBorder="1"/>
    <xf numFmtId="0" fontId="0" fillId="6" borderId="8" xfId="0" applyFill="1" applyBorder="1"/>
    <xf numFmtId="0" fontId="59" fillId="5" borderId="27" xfId="0" applyFont="1" applyFill="1" applyBorder="1"/>
    <xf numFmtId="0" fontId="59" fillId="5" borderId="25" xfId="0" applyFont="1" applyFill="1" applyBorder="1"/>
    <xf numFmtId="0" fontId="59" fillId="5" borderId="26" xfId="0" applyFont="1" applyFill="1" applyBorder="1"/>
    <xf numFmtId="0" fontId="59" fillId="5" borderId="0" xfId="0" applyFont="1" applyFill="1"/>
    <xf numFmtId="0" fontId="59" fillId="5" borderId="28" xfId="0" applyFont="1" applyFill="1" applyBorder="1"/>
    <xf numFmtId="0" fontId="60" fillId="5" borderId="0" xfId="0" applyFont="1" applyFill="1"/>
    <xf numFmtId="0" fontId="61" fillId="5" borderId="0" xfId="0" applyFont="1" applyFill="1"/>
    <xf numFmtId="0" fontId="23" fillId="5" borderId="0" xfId="0" applyFont="1" applyFill="1"/>
    <xf numFmtId="22" fontId="59" fillId="5" borderId="16" xfId="0" applyNumberFormat="1" applyFont="1" applyFill="1" applyBorder="1" applyAlignment="1">
      <alignment horizontal="center"/>
    </xf>
    <xf numFmtId="0" fontId="63" fillId="5" borderId="25" xfId="0" applyFont="1" applyFill="1" applyBorder="1"/>
    <xf numFmtId="0" fontId="63" fillId="5" borderId="25" xfId="0" applyFont="1" applyFill="1" applyBorder="1" applyAlignment="1">
      <alignment horizontal="center"/>
    </xf>
    <xf numFmtId="0" fontId="63" fillId="5" borderId="25" xfId="0" applyFont="1" applyFill="1" applyBorder="1" applyAlignment="1">
      <alignment horizontal="right"/>
    </xf>
    <xf numFmtId="0" fontId="63" fillId="5" borderId="16" xfId="0" applyFont="1" applyFill="1" applyBorder="1"/>
    <xf numFmtId="0" fontId="63" fillId="5" borderId="16" xfId="0" applyFont="1" applyFill="1" applyBorder="1" applyAlignment="1">
      <alignment horizontal="center"/>
    </xf>
    <xf numFmtId="0" fontId="59" fillId="0" borderId="0" xfId="0" applyFont="1"/>
    <xf numFmtId="0" fontId="59" fillId="5" borderId="71" xfId="0" applyFont="1" applyFill="1" applyBorder="1"/>
    <xf numFmtId="0" fontId="23" fillId="5" borderId="27" xfId="0" applyFont="1" applyFill="1" applyBorder="1"/>
    <xf numFmtId="0" fontId="23" fillId="5" borderId="0" xfId="0" applyFont="1" applyFill="1" applyAlignment="1">
      <alignment horizontal="center"/>
    </xf>
    <xf numFmtId="2" fontId="23" fillId="5" borderId="0" xfId="0" applyNumberFormat="1" applyFont="1" applyFill="1"/>
    <xf numFmtId="0" fontId="23" fillId="5" borderId="28" xfId="0" applyFont="1" applyFill="1" applyBorder="1"/>
    <xf numFmtId="0" fontId="64" fillId="5" borderId="0" xfId="0" applyFont="1" applyFill="1" applyAlignment="1">
      <alignment horizontal="left"/>
    </xf>
    <xf numFmtId="0" fontId="64" fillId="5" borderId="0" xfId="0" applyFont="1" applyFill="1"/>
    <xf numFmtId="0" fontId="65" fillId="5" borderId="0" xfId="0" applyFont="1" applyFill="1"/>
    <xf numFmtId="184" fontId="65" fillId="5" borderId="0" xfId="0" applyNumberFormat="1" applyFont="1" applyFill="1"/>
    <xf numFmtId="0" fontId="59" fillId="5" borderId="16" xfId="0" applyFont="1" applyFill="1" applyBorder="1"/>
    <xf numFmtId="0" fontId="65" fillId="5" borderId="16" xfId="0" applyFont="1" applyFill="1" applyBorder="1"/>
    <xf numFmtId="184" fontId="65" fillId="5" borderId="16" xfId="0" applyNumberFormat="1" applyFont="1" applyFill="1" applyBorder="1"/>
    <xf numFmtId="9" fontId="65" fillId="5" borderId="0" xfId="0" applyNumberFormat="1" applyFont="1" applyFill="1"/>
    <xf numFmtId="0" fontId="59" fillId="5" borderId="30" xfId="0" applyFont="1" applyFill="1" applyBorder="1"/>
    <xf numFmtId="0" fontId="0" fillId="17" borderId="0" xfId="0" applyFill="1" applyProtection="1">
      <protection hidden="1"/>
    </xf>
    <xf numFmtId="0" fontId="0" fillId="0" borderId="0" xfId="0" applyProtection="1">
      <protection hidden="1"/>
    </xf>
    <xf numFmtId="0" fontId="0" fillId="5" borderId="27" xfId="0" applyFill="1" applyBorder="1" applyProtection="1">
      <protection hidden="1"/>
    </xf>
    <xf numFmtId="0" fontId="0" fillId="5" borderId="0" xfId="0" applyFill="1" applyProtection="1">
      <protection hidden="1"/>
    </xf>
    <xf numFmtId="0" fontId="0" fillId="5" borderId="28" xfId="0" applyFill="1" applyBorder="1" applyProtection="1">
      <protection hidden="1"/>
    </xf>
    <xf numFmtId="0" fontId="69" fillId="5" borderId="0" xfId="0" applyFont="1" applyFill="1" applyAlignment="1" applyProtection="1">
      <alignment horizontal="left"/>
      <protection locked="0"/>
    </xf>
    <xf numFmtId="0" fontId="66" fillId="5" borderId="0" xfId="0" applyFont="1" applyFill="1" applyProtection="1">
      <protection hidden="1"/>
    </xf>
    <xf numFmtId="0" fontId="0" fillId="5" borderId="0" xfId="0" applyFill="1" applyAlignment="1" applyProtection="1">
      <alignment horizontal="right"/>
      <protection hidden="1"/>
    </xf>
    <xf numFmtId="0" fontId="47" fillId="5" borderId="0" xfId="0" applyFont="1" applyFill="1" applyAlignment="1" applyProtection="1">
      <alignment horizontal="left"/>
      <protection hidden="1"/>
    </xf>
    <xf numFmtId="1" fontId="47" fillId="5" borderId="0" xfId="0" applyNumberFormat="1" applyFont="1" applyFill="1" applyAlignment="1" applyProtection="1">
      <alignment horizontal="left"/>
      <protection hidden="1"/>
    </xf>
    <xf numFmtId="185" fontId="4" fillId="5" borderId="0" xfId="0" applyNumberFormat="1" applyFont="1" applyFill="1" applyAlignment="1" applyProtection="1">
      <alignment horizontal="right"/>
      <protection locked="0"/>
    </xf>
    <xf numFmtId="185" fontId="47" fillId="5" borderId="0" xfId="0" applyNumberFormat="1" applyFont="1" applyFill="1" applyAlignment="1" applyProtection="1">
      <alignment horizontal="left"/>
      <protection hidden="1"/>
    </xf>
    <xf numFmtId="185" fontId="70" fillId="5" borderId="0" xfId="0" applyNumberFormat="1" applyFont="1" applyFill="1" applyAlignment="1" applyProtection="1">
      <alignment horizontal="right"/>
      <protection locked="0"/>
    </xf>
    <xf numFmtId="0" fontId="70" fillId="5" borderId="0" xfId="0" applyFont="1" applyFill="1" applyProtection="1">
      <protection hidden="1"/>
    </xf>
    <xf numFmtId="179" fontId="0" fillId="5" borderId="0" xfId="0" applyNumberFormat="1" applyFill="1" applyProtection="1">
      <protection hidden="1"/>
    </xf>
    <xf numFmtId="0" fontId="29" fillId="5" borderId="27" xfId="0" applyFont="1" applyFill="1" applyBorder="1" applyAlignment="1" applyProtection="1">
      <alignment vertical="center"/>
      <protection hidden="1"/>
    </xf>
    <xf numFmtId="0" fontId="29" fillId="5" borderId="28" xfId="0" applyFont="1" applyFill="1" applyBorder="1" applyAlignment="1" applyProtection="1">
      <alignment vertical="center"/>
      <protection hidden="1"/>
    </xf>
    <xf numFmtId="0" fontId="29" fillId="17" borderId="0" xfId="0" applyFont="1" applyFill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4" fillId="5" borderId="27" xfId="0" applyFont="1" applyFill="1" applyBorder="1" applyProtection="1">
      <protection hidden="1"/>
    </xf>
    <xf numFmtId="0" fontId="4" fillId="5" borderId="10" xfId="0" applyFont="1" applyFill="1" applyBorder="1" applyAlignment="1" applyProtection="1">
      <alignment horizontal="right" indent="1"/>
      <protection hidden="1"/>
    </xf>
    <xf numFmtId="0" fontId="4" fillId="5" borderId="69" xfId="0" applyFont="1" applyFill="1" applyBorder="1" applyAlignment="1" applyProtection="1">
      <alignment horizontal="right" indent="1"/>
      <protection hidden="1"/>
    </xf>
    <xf numFmtId="0" fontId="4" fillId="5" borderId="69" xfId="0" applyFont="1" applyFill="1" applyBorder="1" applyAlignment="1" applyProtection="1">
      <alignment horizontal="center"/>
      <protection hidden="1"/>
    </xf>
    <xf numFmtId="4" fontId="4" fillId="5" borderId="69" xfId="0" applyNumberFormat="1" applyFont="1" applyFill="1" applyBorder="1" applyAlignment="1" applyProtection="1">
      <alignment horizontal="center"/>
      <protection hidden="1"/>
    </xf>
    <xf numFmtId="4" fontId="4" fillId="5" borderId="11" xfId="0" applyNumberFormat="1" applyFont="1" applyFill="1" applyBorder="1" applyAlignment="1" applyProtection="1">
      <alignment horizontal="center"/>
      <protection hidden="1"/>
    </xf>
    <xf numFmtId="0" fontId="4" fillId="5" borderId="28" xfId="0" applyFont="1" applyFill="1" applyBorder="1" applyProtection="1">
      <protection hidden="1"/>
    </xf>
    <xf numFmtId="0" fontId="4" fillId="17" borderId="0" xfId="0" applyFont="1" applyFill="1" applyProtection="1">
      <protection hidden="1"/>
    </xf>
    <xf numFmtId="0" fontId="4" fillId="5" borderId="10" xfId="0" applyFont="1" applyFill="1" applyBorder="1" applyAlignment="1" applyProtection="1">
      <alignment horizontal="left"/>
      <protection locked="0"/>
    </xf>
    <xf numFmtId="0" fontId="4" fillId="5" borderId="69" xfId="0" applyFont="1" applyFill="1" applyBorder="1" applyAlignment="1" applyProtection="1">
      <alignment horizontal="right" indent="1"/>
      <protection locked="0"/>
    </xf>
    <xf numFmtId="0" fontId="4" fillId="5" borderId="69" xfId="0" applyFont="1" applyFill="1" applyBorder="1" applyAlignment="1" applyProtection="1">
      <alignment horizontal="center"/>
      <protection locked="0"/>
    </xf>
    <xf numFmtId="0" fontId="0" fillId="5" borderId="0" xfId="0" applyFill="1" applyAlignment="1" applyProtection="1">
      <alignment horizontal="left"/>
      <protection locked="0"/>
    </xf>
    <xf numFmtId="4" fontId="4" fillId="5" borderId="69" xfId="0" applyNumberFormat="1" applyFont="1" applyFill="1" applyBorder="1" applyProtection="1">
      <protection locked="0"/>
    </xf>
    <xf numFmtId="4" fontId="4" fillId="5" borderId="11" xfId="0" applyNumberFormat="1" applyFont="1" applyFill="1" applyBorder="1" applyProtection="1">
      <protection hidden="1"/>
    </xf>
    <xf numFmtId="0" fontId="0" fillId="5" borderId="10" xfId="0" applyFill="1" applyBorder="1" applyAlignment="1" applyProtection="1">
      <alignment horizontal="left"/>
      <protection hidden="1"/>
    </xf>
    <xf numFmtId="0" fontId="0" fillId="5" borderId="69" xfId="0" applyFill="1" applyBorder="1" applyProtection="1">
      <protection hidden="1"/>
    </xf>
    <xf numFmtId="4" fontId="0" fillId="5" borderId="69" xfId="0" applyNumberFormat="1" applyFill="1" applyBorder="1" applyAlignment="1" applyProtection="1">
      <alignment vertical="center"/>
      <protection hidden="1"/>
    </xf>
    <xf numFmtId="4" fontId="3" fillId="5" borderId="69" xfId="0" quotePrefix="1" applyNumberFormat="1" applyFont="1" applyFill="1" applyBorder="1" applyAlignment="1" applyProtection="1">
      <alignment vertical="center"/>
      <protection hidden="1"/>
    </xf>
    <xf numFmtId="0" fontId="64" fillId="0" borderId="0" xfId="0" applyFont="1" applyProtection="1">
      <protection hidden="1"/>
    </xf>
    <xf numFmtId="4" fontId="18" fillId="5" borderId="69" xfId="0" applyNumberFormat="1" applyFont="1" applyFill="1" applyBorder="1" applyAlignment="1" applyProtection="1">
      <alignment vertical="center"/>
      <protection hidden="1"/>
    </xf>
    <xf numFmtId="0" fontId="0" fillId="5" borderId="14" xfId="0" applyFill="1" applyBorder="1" applyAlignment="1" applyProtection="1">
      <alignment horizontal="left"/>
      <protection hidden="1"/>
    </xf>
    <xf numFmtId="0" fontId="0" fillId="5" borderId="9" xfId="0" applyFill="1" applyBorder="1" applyProtection="1">
      <protection hidden="1"/>
    </xf>
    <xf numFmtId="0" fontId="47" fillId="5" borderId="14" xfId="0" applyFont="1" applyFill="1" applyBorder="1" applyProtection="1">
      <protection hidden="1"/>
    </xf>
    <xf numFmtId="0" fontId="4" fillId="5" borderId="4" xfId="0" applyFont="1" applyFill="1" applyBorder="1" applyProtection="1">
      <protection hidden="1"/>
    </xf>
    <xf numFmtId="0" fontId="18" fillId="5" borderId="9" xfId="0" applyFont="1" applyFill="1" applyBorder="1" applyAlignment="1" applyProtection="1">
      <alignment vertical="center"/>
      <protection hidden="1"/>
    </xf>
    <xf numFmtId="4" fontId="4" fillId="5" borderId="15" xfId="0" applyNumberFormat="1" applyFont="1" applyFill="1" applyBorder="1" applyProtection="1">
      <protection hidden="1"/>
    </xf>
    <xf numFmtId="0" fontId="71" fillId="5" borderId="0" xfId="0" applyFont="1" applyFill="1" applyAlignment="1" applyProtection="1">
      <alignment horizontal="right" vertical="center"/>
      <protection hidden="1"/>
    </xf>
    <xf numFmtId="0" fontId="71" fillId="5" borderId="0" xfId="0" applyFont="1" applyFill="1" applyAlignment="1" applyProtection="1">
      <alignment vertical="center"/>
      <protection hidden="1"/>
    </xf>
    <xf numFmtId="4" fontId="72" fillId="5" borderId="0" xfId="0" applyNumberFormat="1" applyFont="1" applyFill="1" applyAlignment="1" applyProtection="1">
      <alignment vertical="center"/>
      <protection hidden="1"/>
    </xf>
    <xf numFmtId="0" fontId="4" fillId="5" borderId="27" xfId="0" applyFont="1" applyFill="1" applyBorder="1" applyAlignment="1" applyProtection="1">
      <alignment horizontal="left"/>
      <protection hidden="1"/>
    </xf>
    <xf numFmtId="0" fontId="72" fillId="5" borderId="0" xfId="0" applyFont="1" applyFill="1" applyAlignment="1" applyProtection="1">
      <alignment horizontal="left" vertical="center"/>
      <protection hidden="1"/>
    </xf>
    <xf numFmtId="0" fontId="72" fillId="5" borderId="0" xfId="0" applyFont="1" applyFill="1" applyAlignment="1" applyProtection="1">
      <alignment horizontal="right" vertical="center"/>
      <protection hidden="1"/>
    </xf>
    <xf numFmtId="0" fontId="4" fillId="5" borderId="28" xfId="0" applyFont="1" applyFill="1" applyBorder="1" applyAlignment="1" applyProtection="1">
      <alignment horizontal="left"/>
      <protection hidden="1"/>
    </xf>
    <xf numFmtId="0" fontId="4" fillId="17" borderId="0" xfId="0" applyFont="1" applyFill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18" fillId="5" borderId="27" xfId="0" applyFont="1" applyFill="1" applyBorder="1" applyAlignment="1" applyProtection="1">
      <alignment horizontal="left"/>
      <protection hidden="1"/>
    </xf>
    <xf numFmtId="0" fontId="18" fillId="5" borderId="0" xfId="0" applyFont="1" applyFill="1" applyAlignment="1" applyProtection="1">
      <alignment horizontal="left"/>
      <protection hidden="1"/>
    </xf>
    <xf numFmtId="165" fontId="18" fillId="5" borderId="0" xfId="63" applyFont="1" applyFill="1" applyAlignment="1" applyProtection="1">
      <alignment horizontal="center"/>
      <protection hidden="1"/>
    </xf>
    <xf numFmtId="165" fontId="18" fillId="5" borderId="0" xfId="63" applyFont="1" applyFill="1" applyAlignment="1" applyProtection="1">
      <alignment horizontal="left"/>
      <protection hidden="1"/>
    </xf>
    <xf numFmtId="165" fontId="18" fillId="5" borderId="0" xfId="63" applyFont="1" applyFill="1" applyAlignment="1" applyProtection="1">
      <alignment horizontal="right"/>
      <protection hidden="1"/>
    </xf>
    <xf numFmtId="0" fontId="18" fillId="5" borderId="28" xfId="0" applyFont="1" applyFill="1" applyBorder="1" applyAlignment="1" applyProtection="1">
      <alignment horizontal="left"/>
      <protection hidden="1"/>
    </xf>
    <xf numFmtId="0" fontId="18" fillId="17" borderId="0" xfId="0" applyFont="1" applyFill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3" fillId="5" borderId="27" xfId="0" applyFont="1" applyFill="1" applyBorder="1" applyAlignment="1" applyProtection="1">
      <alignment horizontal="left"/>
      <protection hidden="1"/>
    </xf>
    <xf numFmtId="0" fontId="3" fillId="5" borderId="0" xfId="0" applyFont="1" applyFill="1" applyAlignment="1" applyProtection="1">
      <alignment horizontal="left"/>
      <protection hidden="1"/>
    </xf>
    <xf numFmtId="0" fontId="3" fillId="5" borderId="28" xfId="0" applyFont="1" applyFill="1" applyBorder="1" applyAlignment="1" applyProtection="1">
      <alignment horizontal="left"/>
      <protection hidden="1"/>
    </xf>
    <xf numFmtId="0" fontId="3" fillId="17" borderId="0" xfId="0" applyFont="1" applyFill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47" fillId="5" borderId="28" xfId="0" applyFont="1" applyFill="1" applyBorder="1" applyProtection="1">
      <protection hidden="1"/>
    </xf>
    <xf numFmtId="14" fontId="0" fillId="5" borderId="0" xfId="0" applyNumberFormat="1" applyFill="1" applyAlignment="1">
      <alignment horizontal="right"/>
    </xf>
    <xf numFmtId="0" fontId="73" fillId="5" borderId="0" xfId="0" applyFont="1" applyFill="1"/>
    <xf numFmtId="0" fontId="73" fillId="5" borderId="0" xfId="0" applyFont="1" applyFill="1" applyAlignment="1">
      <alignment horizontal="left"/>
    </xf>
    <xf numFmtId="0" fontId="74" fillId="5" borderId="3" xfId="0" applyFont="1" applyFill="1" applyBorder="1" applyAlignment="1">
      <alignment horizontal="center" vertical="center"/>
    </xf>
    <xf numFmtId="0" fontId="74" fillId="5" borderId="13" xfId="0" applyFont="1" applyFill="1" applyBorder="1" applyAlignment="1">
      <alignment horizontal="center" vertical="center"/>
    </xf>
    <xf numFmtId="0" fontId="0" fillId="5" borderId="69" xfId="0" applyFill="1" applyBorder="1" applyAlignment="1">
      <alignment horizontal="center"/>
    </xf>
    <xf numFmtId="186" fontId="0" fillId="5" borderId="11" xfId="63" applyNumberFormat="1" applyFont="1" applyFill="1" applyBorder="1"/>
    <xf numFmtId="165" fontId="0" fillId="5" borderId="11" xfId="63" applyFont="1" applyFill="1" applyBorder="1"/>
    <xf numFmtId="0" fontId="0" fillId="5" borderId="9" xfId="0" applyFill="1" applyBorder="1" applyAlignment="1">
      <alignment horizontal="center"/>
    </xf>
    <xf numFmtId="0" fontId="0" fillId="5" borderId="15" xfId="0" applyFill="1" applyBorder="1"/>
    <xf numFmtId="165" fontId="0" fillId="5" borderId="15" xfId="63" applyFont="1" applyFill="1" applyBorder="1"/>
    <xf numFmtId="186" fontId="0" fillId="5" borderId="9" xfId="63" applyNumberFormat="1" applyFont="1" applyFill="1" applyBorder="1"/>
    <xf numFmtId="0" fontId="12" fillId="5" borderId="0" xfId="0" applyFont="1" applyFill="1" applyAlignment="1">
      <alignment horizontal="right"/>
    </xf>
    <xf numFmtId="165" fontId="0" fillId="5" borderId="0" xfId="63" applyFont="1" applyFill="1" applyBorder="1"/>
    <xf numFmtId="0" fontId="75" fillId="5" borderId="0" xfId="0" applyFont="1" applyFill="1"/>
    <xf numFmtId="0" fontId="4" fillId="5" borderId="24" xfId="71" applyFill="1" applyBorder="1"/>
    <xf numFmtId="0" fontId="4" fillId="5" borderId="25" xfId="71" applyFill="1" applyBorder="1"/>
    <xf numFmtId="0" fontId="4" fillId="5" borderId="26" xfId="71" applyFill="1" applyBorder="1"/>
    <xf numFmtId="0" fontId="4" fillId="0" borderId="0" xfId="71"/>
    <xf numFmtId="0" fontId="4" fillId="5" borderId="27" xfId="71" applyFill="1" applyBorder="1"/>
    <xf numFmtId="0" fontId="4" fillId="5" borderId="0" xfId="71" applyFill="1"/>
    <xf numFmtId="0" fontId="4" fillId="5" borderId="28" xfId="71" applyFill="1" applyBorder="1"/>
    <xf numFmtId="14" fontId="4" fillId="5" borderId="28" xfId="71" applyNumberFormat="1" applyFill="1" applyBorder="1"/>
    <xf numFmtId="0" fontId="4" fillId="5" borderId="0" xfId="71" applyFill="1" applyAlignment="1">
      <alignment horizontal="left"/>
    </xf>
    <xf numFmtId="3" fontId="4" fillId="5" borderId="28" xfId="71" applyNumberFormat="1" applyFill="1" applyBorder="1"/>
    <xf numFmtId="0" fontId="16" fillId="5" borderId="0" xfId="71" applyFont="1" applyFill="1"/>
    <xf numFmtId="0" fontId="17" fillId="5" borderId="0" xfId="71" applyFont="1" applyFill="1"/>
    <xf numFmtId="0" fontId="4" fillId="5" borderId="3" xfId="71" applyFill="1" applyBorder="1"/>
    <xf numFmtId="43" fontId="4" fillId="5" borderId="5" xfId="80" applyFont="1" applyFill="1" applyBorder="1"/>
    <xf numFmtId="0" fontId="4" fillId="5" borderId="69" xfId="71" applyFill="1" applyBorder="1"/>
    <xf numFmtId="0" fontId="4" fillId="5" borderId="3" xfId="71" applyFill="1" applyBorder="1" applyAlignment="1">
      <alignment horizontal="left"/>
    </xf>
    <xf numFmtId="43" fontId="4" fillId="5" borderId="3" xfId="80" applyFont="1" applyFill="1" applyBorder="1" applyAlignment="1"/>
    <xf numFmtId="0" fontId="4" fillId="5" borderId="21" xfId="71" applyFill="1" applyBorder="1"/>
    <xf numFmtId="165" fontId="0" fillId="5" borderId="28" xfId="76" applyFont="1" applyFill="1" applyBorder="1"/>
    <xf numFmtId="0" fontId="18" fillId="5" borderId="0" xfId="71" applyFont="1" applyFill="1"/>
    <xf numFmtId="43" fontId="4" fillId="5" borderId="0" xfId="71" applyNumberFormat="1" applyFill="1"/>
    <xf numFmtId="165" fontId="4" fillId="5" borderId="28" xfId="71" applyNumberFormat="1" applyFill="1" applyBorder="1"/>
    <xf numFmtId="9" fontId="0" fillId="5" borderId="0" xfId="77" applyFont="1" applyFill="1" applyBorder="1" applyAlignment="1"/>
    <xf numFmtId="0" fontId="19" fillId="0" borderId="0" xfId="71" applyFont="1"/>
    <xf numFmtId="0" fontId="3" fillId="0" borderId="0" xfId="71" applyFont="1"/>
    <xf numFmtId="0" fontId="76" fillId="5" borderId="73" xfId="0" applyFont="1" applyFill="1" applyBorder="1"/>
    <xf numFmtId="0" fontId="76" fillId="5" borderId="74" xfId="0" applyFont="1" applyFill="1" applyBorder="1"/>
    <xf numFmtId="14" fontId="76" fillId="5" borderId="75" xfId="0" applyNumberFormat="1" applyFont="1" applyFill="1" applyBorder="1"/>
    <xf numFmtId="0" fontId="76" fillId="0" borderId="0" xfId="0" applyFont="1"/>
    <xf numFmtId="0" fontId="76" fillId="5" borderId="76" xfId="0" applyFont="1" applyFill="1" applyBorder="1"/>
    <xf numFmtId="0" fontId="76" fillId="5" borderId="0" xfId="0" applyFont="1" applyFill="1"/>
    <xf numFmtId="0" fontId="76" fillId="5" borderId="77" xfId="0" applyFont="1" applyFill="1" applyBorder="1"/>
    <xf numFmtId="43" fontId="76" fillId="5" borderId="0" xfId="80" applyFont="1" applyFill="1"/>
    <xf numFmtId="0" fontId="76" fillId="5" borderId="76" xfId="0" quotePrefix="1" applyFont="1" applyFill="1" applyBorder="1"/>
    <xf numFmtId="43" fontId="76" fillId="5" borderId="0" xfId="0" applyNumberFormat="1" applyFont="1" applyFill="1"/>
    <xf numFmtId="0" fontId="76" fillId="5" borderId="78" xfId="0" applyFont="1" applyFill="1" applyBorder="1"/>
    <xf numFmtId="0" fontId="76" fillId="5" borderId="79" xfId="0" applyFont="1" applyFill="1" applyBorder="1"/>
    <xf numFmtId="43" fontId="76" fillId="5" borderId="79" xfId="0" applyNumberFormat="1" applyFont="1" applyFill="1" applyBorder="1"/>
    <xf numFmtId="0" fontId="76" fillId="5" borderId="80" xfId="0" applyFont="1" applyFill="1" applyBorder="1"/>
    <xf numFmtId="0" fontId="0" fillId="5" borderId="21" xfId="0" applyFill="1" applyBorder="1"/>
    <xf numFmtId="0" fontId="0" fillId="5" borderId="0" xfId="0" applyFill="1"/>
    <xf numFmtId="49" fontId="0" fillId="5" borderId="0" xfId="0" applyNumberFormat="1" applyFill="1"/>
    <xf numFmtId="14" fontId="0" fillId="5" borderId="0" xfId="0" applyNumberFormat="1" applyFill="1"/>
    <xf numFmtId="0" fontId="0" fillId="5" borderId="81" xfId="0" applyFill="1" applyBorder="1"/>
    <xf numFmtId="165" fontId="0" fillId="5" borderId="82" xfId="63" applyFont="1" applyFill="1" applyBorder="1"/>
    <xf numFmtId="0" fontId="0" fillId="5" borderId="14" xfId="0" applyFill="1" applyBorder="1"/>
    <xf numFmtId="0" fontId="0" fillId="5" borderId="24" xfId="0" applyFill="1" applyBorder="1"/>
    <xf numFmtId="0" fontId="66" fillId="5" borderId="24" xfId="0" applyFont="1" applyFill="1" applyBorder="1"/>
    <xf numFmtId="0" fontId="66" fillId="5" borderId="25" xfId="0" applyFont="1" applyFill="1" applyBorder="1"/>
    <xf numFmtId="0" fontId="0" fillId="5" borderId="26" xfId="0" applyFill="1" applyBorder="1"/>
    <xf numFmtId="0" fontId="0" fillId="5" borderId="27" xfId="0" applyFill="1" applyBorder="1"/>
    <xf numFmtId="0" fontId="66" fillId="5" borderId="27" xfId="0" applyFont="1" applyFill="1" applyBorder="1"/>
    <xf numFmtId="0" fontId="66" fillId="5" borderId="0" xfId="0" applyFont="1" applyFill="1"/>
    <xf numFmtId="0" fontId="66" fillId="5" borderId="0" xfId="0" applyFont="1" applyFill="1" applyAlignment="1">
      <alignment horizontal="center"/>
    </xf>
    <xf numFmtId="0" fontId="0" fillId="5" borderId="28" xfId="0" applyFill="1" applyBorder="1"/>
    <xf numFmtId="14" fontId="66" fillId="5" borderId="0" xfId="0" applyNumberFormat="1" applyFont="1" applyFill="1"/>
    <xf numFmtId="0" fontId="77" fillId="5" borderId="27" xfId="0" applyFont="1" applyFill="1" applyBorder="1"/>
    <xf numFmtId="0" fontId="44" fillId="0" borderId="0" xfId="0" applyFont="1"/>
    <xf numFmtId="4" fontId="66" fillId="5" borderId="0" xfId="0" applyNumberFormat="1" applyFont="1" applyFill="1"/>
    <xf numFmtId="0" fontId="0" fillId="5" borderId="29" xfId="0" applyFill="1" applyBorder="1"/>
    <xf numFmtId="0" fontId="0" fillId="5" borderId="30" xfId="0" applyFill="1" applyBorder="1"/>
    <xf numFmtId="0" fontId="4" fillId="5" borderId="0" xfId="0" quotePrefix="1" applyFont="1" applyFill="1"/>
    <xf numFmtId="0" fontId="46" fillId="0" borderId="0" xfId="0" applyFont="1"/>
    <xf numFmtId="0" fontId="46" fillId="5" borderId="67" xfId="0" applyFont="1" applyFill="1" applyBorder="1"/>
    <xf numFmtId="0" fontId="79" fillId="5" borderId="85" xfId="0" applyFont="1" applyFill="1" applyBorder="1"/>
    <xf numFmtId="0" fontId="50" fillId="5" borderId="86" xfId="0" applyFont="1" applyFill="1" applyBorder="1"/>
    <xf numFmtId="0" fontId="79" fillId="5" borderId="86" xfId="0" applyFont="1" applyFill="1" applyBorder="1"/>
    <xf numFmtId="0" fontId="46" fillId="5" borderId="87" xfId="0" applyFont="1" applyFill="1" applyBorder="1"/>
    <xf numFmtId="0" fontId="79" fillId="5" borderId="94" xfId="0" applyFont="1" applyFill="1" applyBorder="1"/>
    <xf numFmtId="0" fontId="46" fillId="5" borderId="63" xfId="0" applyFont="1" applyFill="1" applyBorder="1"/>
    <xf numFmtId="0" fontId="79" fillId="5" borderId="95" xfId="0" applyFont="1" applyFill="1" applyBorder="1" applyAlignment="1">
      <alignment horizontal="center"/>
    </xf>
    <xf numFmtId="0" fontId="79" fillId="5" borderId="63" xfId="0" applyFont="1" applyFill="1" applyBorder="1"/>
    <xf numFmtId="0" fontId="46" fillId="5" borderId="96" xfId="0" applyFont="1" applyFill="1" applyBorder="1"/>
    <xf numFmtId="49" fontId="79" fillId="5" borderId="98" xfId="0" applyNumberFormat="1" applyFont="1" applyFill="1" applyBorder="1"/>
    <xf numFmtId="49" fontId="50" fillId="5" borderId="86" xfId="0" applyNumberFormat="1" applyFont="1" applyFill="1" applyBorder="1"/>
    <xf numFmtId="49" fontId="79" fillId="5" borderId="86" xfId="0" applyNumberFormat="1" applyFont="1" applyFill="1" applyBorder="1"/>
    <xf numFmtId="49" fontId="79" fillId="5" borderId="99" xfId="0" applyNumberFormat="1" applyFont="1" applyFill="1" applyBorder="1"/>
    <xf numFmtId="0" fontId="3" fillId="5" borderId="103" xfId="0" applyFont="1" applyFill="1" applyBorder="1"/>
    <xf numFmtId="49" fontId="4" fillId="5" borderId="102" xfId="0" applyNumberFormat="1" applyFont="1" applyFill="1" applyBorder="1" applyProtection="1">
      <protection locked="0"/>
    </xf>
    <xf numFmtId="0" fontId="79" fillId="5" borderId="106" xfId="0" applyFont="1" applyFill="1" applyBorder="1"/>
    <xf numFmtId="49" fontId="46" fillId="5" borderId="63" xfId="0" applyNumberFormat="1" applyFont="1" applyFill="1" applyBorder="1"/>
    <xf numFmtId="49" fontId="46" fillId="5" borderId="107" xfId="0" applyNumberFormat="1" applyFont="1" applyFill="1" applyBorder="1"/>
    <xf numFmtId="0" fontId="4" fillId="5" borderId="105" xfId="0" applyFont="1" applyFill="1" applyBorder="1" applyProtection="1">
      <protection locked="0"/>
    </xf>
    <xf numFmtId="0" fontId="79" fillId="5" borderId="0" xfId="0" applyFont="1" applyFill="1"/>
    <xf numFmtId="0" fontId="81" fillId="5" borderId="0" xfId="0" applyFont="1" applyFill="1" applyProtection="1">
      <protection locked="0"/>
    </xf>
    <xf numFmtId="49" fontId="79" fillId="5" borderId="94" xfId="0" applyNumberFormat="1" applyFont="1" applyFill="1" applyBorder="1"/>
    <xf numFmtId="49" fontId="79" fillId="5" borderId="63" xfId="0" applyNumberFormat="1" applyFont="1" applyFill="1" applyBorder="1"/>
    <xf numFmtId="49" fontId="79" fillId="5" borderId="107" xfId="0" applyNumberFormat="1" applyFont="1" applyFill="1" applyBorder="1"/>
    <xf numFmtId="49" fontId="4" fillId="5" borderId="93" xfId="0" applyNumberFormat="1" applyFont="1" applyFill="1" applyBorder="1"/>
    <xf numFmtId="3" fontId="46" fillId="5" borderId="11" xfId="0" applyNumberFormat="1" applyFont="1" applyFill="1" applyBorder="1"/>
    <xf numFmtId="189" fontId="3" fillId="5" borderId="0" xfId="0" applyNumberFormat="1" applyFont="1" applyFill="1" applyAlignment="1">
      <alignment horizontal="left"/>
    </xf>
    <xf numFmtId="0" fontId="83" fillId="5" borderId="0" xfId="0" applyFont="1" applyFill="1" applyBorder="1"/>
    <xf numFmtId="0" fontId="54" fillId="18" borderId="0" xfId="0" applyFont="1" applyFill="1"/>
    <xf numFmtId="191" fontId="0" fillId="5" borderId="11" xfId="63" applyNumberFormat="1" applyFont="1" applyFill="1" applyBorder="1"/>
    <xf numFmtId="191" fontId="12" fillId="5" borderId="11" xfId="63" applyNumberFormat="1" applyFont="1" applyFill="1" applyBorder="1"/>
    <xf numFmtId="43" fontId="0" fillId="0" borderId="0" xfId="0" applyNumberFormat="1"/>
    <xf numFmtId="0" fontId="0" fillId="19" borderId="24" xfId="0" applyFill="1" applyBorder="1" applyProtection="1">
      <protection hidden="1"/>
    </xf>
    <xf numFmtId="0" fontId="0" fillId="19" borderId="25" xfId="0" applyFill="1" applyBorder="1" applyProtection="1">
      <protection hidden="1"/>
    </xf>
    <xf numFmtId="0" fontId="66" fillId="19" borderId="25" xfId="0" applyFont="1" applyFill="1" applyBorder="1" applyProtection="1">
      <protection hidden="1"/>
    </xf>
    <xf numFmtId="0" fontId="0" fillId="19" borderId="27" xfId="0" applyFill="1" applyBorder="1" applyProtection="1">
      <protection hidden="1"/>
    </xf>
    <xf numFmtId="0" fontId="67" fillId="19" borderId="0" xfId="0" applyFont="1" applyFill="1" applyProtection="1">
      <protection hidden="1"/>
    </xf>
    <xf numFmtId="0" fontId="0" fillId="19" borderId="0" xfId="0" applyFill="1" applyAlignment="1" applyProtection="1">
      <alignment horizontal="left"/>
      <protection hidden="1"/>
    </xf>
    <xf numFmtId="0" fontId="67" fillId="19" borderId="0" xfId="0" applyFont="1" applyFill="1" applyAlignment="1" applyProtection="1">
      <alignment horizontal="left"/>
      <protection hidden="1"/>
    </xf>
    <xf numFmtId="0" fontId="0" fillId="19" borderId="0" xfId="0" applyFill="1" applyProtection="1">
      <protection hidden="1"/>
    </xf>
    <xf numFmtId="0" fontId="67" fillId="19" borderId="0" xfId="0" applyFont="1" applyFill="1" applyAlignment="1" applyProtection="1">
      <alignment horizontal="center"/>
      <protection hidden="1"/>
    </xf>
    <xf numFmtId="0" fontId="0" fillId="19" borderId="72" xfId="0" applyFill="1" applyBorder="1" applyProtection="1">
      <protection hidden="1"/>
    </xf>
    <xf numFmtId="0" fontId="0" fillId="19" borderId="4" xfId="0" applyFill="1" applyBorder="1" applyProtection="1">
      <protection hidden="1"/>
    </xf>
    <xf numFmtId="0" fontId="67" fillId="19" borderId="4" xfId="0" applyFont="1" applyFill="1" applyBorder="1" applyProtection="1">
      <protection hidden="1"/>
    </xf>
    <xf numFmtId="0" fontId="19" fillId="19" borderId="12" xfId="0" applyFont="1" applyFill="1" applyBorder="1" applyAlignment="1" applyProtection="1">
      <alignment horizontal="center" vertical="center"/>
      <protection hidden="1"/>
    </xf>
    <xf numFmtId="0" fontId="19" fillId="19" borderId="3" xfId="0" applyFont="1" applyFill="1" applyBorder="1" applyAlignment="1" applyProtection="1">
      <alignment horizontal="center" vertical="center"/>
      <protection hidden="1"/>
    </xf>
    <xf numFmtId="4" fontId="19" fillId="19" borderId="3" xfId="0" applyNumberFormat="1" applyFont="1" applyFill="1" applyBorder="1" applyAlignment="1" applyProtection="1">
      <alignment horizontal="center" vertical="center" wrapText="1"/>
      <protection hidden="1"/>
    </xf>
    <xf numFmtId="4" fontId="19" fillId="19" borderId="13" xfId="0" applyNumberFormat="1" applyFont="1" applyFill="1" applyBorder="1" applyAlignment="1" applyProtection="1">
      <alignment horizontal="center" vertical="center"/>
      <protection hidden="1"/>
    </xf>
    <xf numFmtId="0" fontId="0" fillId="19" borderId="26" xfId="0" applyFill="1" applyBorder="1" applyProtection="1">
      <protection hidden="1"/>
    </xf>
    <xf numFmtId="0" fontId="0" fillId="19" borderId="28" xfId="0" applyFill="1" applyBorder="1" applyProtection="1">
      <protection hidden="1"/>
    </xf>
    <xf numFmtId="0" fontId="0" fillId="19" borderId="34" xfId="0" applyFill="1" applyBorder="1" applyProtection="1">
      <protection hidden="1"/>
    </xf>
    <xf numFmtId="0" fontId="0" fillId="19" borderId="0" xfId="0" applyFill="1"/>
    <xf numFmtId="0" fontId="84" fillId="5" borderId="0" xfId="71" applyFont="1" applyFill="1"/>
    <xf numFmtId="0" fontId="0" fillId="20" borderId="0" xfId="0" applyFill="1"/>
    <xf numFmtId="0" fontId="45" fillId="20" borderId="0" xfId="0" applyFont="1" applyFill="1"/>
    <xf numFmtId="0" fontId="85" fillId="20" borderId="0" xfId="0" applyFont="1" applyFill="1"/>
    <xf numFmtId="0" fontId="12" fillId="5" borderId="0" xfId="0" applyFont="1" applyFill="1" applyAlignment="1">
      <alignment horizontal="center"/>
    </xf>
    <xf numFmtId="192" fontId="0" fillId="5" borderId="0" xfId="0" applyNumberFormat="1" applyFill="1"/>
    <xf numFmtId="0" fontId="0" fillId="5" borderId="4" xfId="0" applyFill="1" applyBorder="1"/>
    <xf numFmtId="2" fontId="0" fillId="5" borderId="0" xfId="0" applyNumberFormat="1" applyFill="1"/>
    <xf numFmtId="0" fontId="0" fillId="5" borderId="0" xfId="0" applyNumberFormat="1" applyFill="1" applyAlignment="1">
      <alignment horizontal="center"/>
    </xf>
    <xf numFmtId="2" fontId="12" fillId="5" borderId="0" xfId="0" applyNumberFormat="1" applyFont="1" applyFill="1"/>
    <xf numFmtId="2" fontId="0" fillId="5" borderId="0" xfId="0" applyNumberFormat="1" applyFill="1" applyBorder="1"/>
    <xf numFmtId="2" fontId="42" fillId="5" borderId="0" xfId="0" applyNumberFormat="1" applyFont="1" applyFill="1" applyBorder="1"/>
    <xf numFmtId="0" fontId="42" fillId="5" borderId="11" xfId="0" applyFont="1" applyFill="1" applyBorder="1"/>
    <xf numFmtId="178" fontId="4" fillId="13" borderId="0" xfId="0" applyNumberFormat="1" applyFont="1" applyFill="1" applyAlignment="1" applyProtection="1">
      <alignment horizontal="center"/>
      <protection locked="0"/>
    </xf>
    <xf numFmtId="0" fontId="19" fillId="5" borderId="0" xfId="0" applyFont="1" applyFill="1" applyProtection="1">
      <protection hidden="1"/>
    </xf>
    <xf numFmtId="0" fontId="47" fillId="14" borderId="0" xfId="0" applyFont="1" applyFill="1" applyProtection="1">
      <protection hidden="1"/>
    </xf>
    <xf numFmtId="0" fontId="3" fillId="5" borderId="0" xfId="0" applyFont="1" applyFill="1" applyProtection="1">
      <protection hidden="1"/>
    </xf>
    <xf numFmtId="0" fontId="3" fillId="14" borderId="0" xfId="0" applyFont="1" applyFill="1" applyProtection="1">
      <protection hidden="1"/>
    </xf>
    <xf numFmtId="0" fontId="46" fillId="5" borderId="0" xfId="0" applyFont="1" applyFill="1" applyProtection="1">
      <protection hidden="1"/>
    </xf>
    <xf numFmtId="181" fontId="47" fillId="5" borderId="0" xfId="0" applyNumberFormat="1" applyFont="1" applyFill="1" applyProtection="1">
      <protection hidden="1"/>
    </xf>
    <xf numFmtId="0" fontId="47" fillId="13" borderId="0" xfId="0" applyFont="1" applyFill="1" applyProtection="1">
      <protection hidden="1"/>
    </xf>
    <xf numFmtId="178" fontId="47" fillId="13" borderId="0" xfId="0" applyNumberFormat="1" applyFont="1" applyFill="1" applyProtection="1">
      <protection hidden="1"/>
    </xf>
    <xf numFmtId="0" fontId="0" fillId="0" borderId="0" xfId="0" applyAlignment="1">
      <alignment vertical="center"/>
    </xf>
    <xf numFmtId="0" fontId="0" fillId="5" borderId="0" xfId="0" applyFill="1" applyAlignment="1">
      <alignment vertical="center"/>
    </xf>
    <xf numFmtId="3" fontId="0" fillId="5" borderId="4" xfId="0" quotePrefix="1" applyNumberForma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17" fontId="0" fillId="5" borderId="2" xfId="0" applyNumberFormat="1" applyFill="1" applyBorder="1" applyAlignment="1">
      <alignment vertical="center"/>
    </xf>
    <xf numFmtId="0" fontId="12" fillId="5" borderId="4" xfId="0" applyFont="1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12" fillId="5" borderId="2" xfId="0" applyFont="1" applyFill="1" applyBorder="1" applyAlignment="1">
      <alignment vertical="center"/>
    </xf>
    <xf numFmtId="0" fontId="0" fillId="5" borderId="10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12" fillId="5" borderId="0" xfId="0" applyFont="1" applyFill="1" applyBorder="1" applyAlignment="1">
      <alignment vertical="center"/>
    </xf>
    <xf numFmtId="0" fontId="41" fillId="21" borderId="0" xfId="0" applyFont="1" applyFill="1" applyBorder="1"/>
    <xf numFmtId="0" fontId="35" fillId="21" borderId="0" xfId="0" applyFont="1" applyFill="1" applyBorder="1"/>
    <xf numFmtId="0" fontId="45" fillId="21" borderId="0" xfId="0" applyFont="1" applyFill="1" applyBorder="1"/>
    <xf numFmtId="0" fontId="88" fillId="0" borderId="0" xfId="0" applyFont="1" applyAlignment="1">
      <alignment vertical="center"/>
    </xf>
    <xf numFmtId="165" fontId="18" fillId="5" borderId="0" xfId="63" applyFont="1" applyFill="1" applyAlignment="1" applyProtection="1">
      <protection hidden="1"/>
    </xf>
    <xf numFmtId="0" fontId="89" fillId="5" borderId="0" xfId="0" applyFont="1" applyFill="1" applyAlignment="1" applyProtection="1">
      <alignment horizontal="left" vertical="center"/>
      <protection hidden="1"/>
    </xf>
    <xf numFmtId="0" fontId="90" fillId="5" borderId="0" xfId="0" applyFont="1" applyFill="1" applyAlignment="1" applyProtection="1">
      <alignment horizontal="left"/>
      <protection hidden="1"/>
    </xf>
    <xf numFmtId="0" fontId="0" fillId="22" borderId="6" xfId="0" applyFill="1" applyBorder="1" applyAlignment="1">
      <alignment wrapText="1"/>
    </xf>
    <xf numFmtId="0" fontId="0" fillId="22" borderId="67" xfId="0" applyFill="1" applyBorder="1" applyAlignment="1">
      <alignment wrapText="1"/>
    </xf>
    <xf numFmtId="0" fontId="0" fillId="22" borderId="8" xfId="0" applyFill="1" applyBorder="1" applyAlignment="1">
      <alignment wrapText="1"/>
    </xf>
    <xf numFmtId="0" fontId="0" fillId="22" borderId="8" xfId="0" applyFill="1" applyBorder="1"/>
    <xf numFmtId="0" fontId="0" fillId="22" borderId="2" xfId="0" applyFill="1" applyBorder="1"/>
    <xf numFmtId="0" fontId="0" fillId="22" borderId="2" xfId="0" applyFill="1" applyBorder="1" applyAlignment="1">
      <alignment horizontal="center"/>
    </xf>
    <xf numFmtId="0" fontId="0" fillId="22" borderId="13" xfId="0" applyFill="1" applyBorder="1" applyAlignment="1">
      <alignment horizontal="center"/>
    </xf>
    <xf numFmtId="0" fontId="0" fillId="22" borderId="67" xfId="0" applyFill="1" applyBorder="1" applyAlignment="1">
      <alignment horizontal="right"/>
    </xf>
    <xf numFmtId="0" fontId="0" fillId="22" borderId="0" xfId="0" applyFill="1" applyBorder="1" applyAlignment="1">
      <alignment horizontal="right"/>
    </xf>
    <xf numFmtId="0" fontId="0" fillId="22" borderId="6" xfId="0" applyFill="1" applyBorder="1" applyAlignment="1">
      <alignment horizontal="right"/>
    </xf>
    <xf numFmtId="0" fontId="0" fillId="22" borderId="10" xfId="0" quotePrefix="1" applyFill="1" applyBorder="1" applyAlignment="1">
      <alignment horizontal="right"/>
    </xf>
    <xf numFmtId="0" fontId="87" fillId="22" borderId="14" xfId="0" applyFont="1" applyFill="1" applyBorder="1" applyAlignment="1">
      <alignment horizontal="right"/>
    </xf>
    <xf numFmtId="0" fontId="87" fillId="22" borderId="4" xfId="0" applyFont="1" applyFill="1" applyBorder="1" applyAlignment="1">
      <alignment horizontal="right"/>
    </xf>
    <xf numFmtId="0" fontId="91" fillId="5" borderId="0" xfId="0" applyFont="1" applyFill="1"/>
    <xf numFmtId="2" fontId="0" fillId="22" borderId="8" xfId="0" applyNumberFormat="1" applyFill="1" applyBorder="1"/>
    <xf numFmtId="2" fontId="0" fillId="22" borderId="11" xfId="0" applyNumberFormat="1" applyFill="1" applyBorder="1"/>
    <xf numFmtId="2" fontId="87" fillId="22" borderId="15" xfId="0" applyNumberFormat="1" applyFont="1" applyFill="1" applyBorder="1"/>
    <xf numFmtId="0" fontId="0" fillId="22" borderId="12" xfId="0" applyFill="1" applyBorder="1" applyAlignment="1">
      <alignment horizontal="center"/>
    </xf>
    <xf numFmtId="0" fontId="87" fillId="5" borderId="0" xfId="0" applyFont="1" applyFill="1" applyBorder="1"/>
    <xf numFmtId="0" fontId="0" fillId="5" borderId="112" xfId="0" applyFill="1" applyBorder="1"/>
    <xf numFmtId="165" fontId="0" fillId="5" borderId="112" xfId="63" applyFont="1" applyFill="1" applyBorder="1"/>
    <xf numFmtId="165" fontId="0" fillId="5" borderId="0" xfId="0" applyNumberFormat="1" applyFill="1" applyBorder="1"/>
    <xf numFmtId="0" fontId="0" fillId="5" borderId="113" xfId="0" applyFill="1" applyBorder="1"/>
    <xf numFmtId="0" fontId="0" fillId="5" borderId="0" xfId="0" applyFont="1" applyFill="1" applyBorder="1" applyAlignment="1">
      <alignment horizontal="right"/>
    </xf>
    <xf numFmtId="0" fontId="31" fillId="5" borderId="27" xfId="0" applyFont="1" applyFill="1" applyBorder="1"/>
    <xf numFmtId="0" fontId="31" fillId="5" borderId="0" xfId="0" applyFont="1" applyFill="1" applyBorder="1"/>
    <xf numFmtId="0" fontId="0" fillId="5" borderId="0" xfId="0" applyFont="1" applyFill="1" applyBorder="1"/>
    <xf numFmtId="0" fontId="0" fillId="5" borderId="25" xfId="0" applyFont="1" applyFill="1" applyBorder="1"/>
    <xf numFmtId="0" fontId="0" fillId="5" borderId="27" xfId="0" applyFont="1" applyFill="1" applyBorder="1"/>
    <xf numFmtId="0" fontId="36" fillId="7" borderId="0" xfId="0" applyFont="1" applyFill="1" applyBorder="1"/>
    <xf numFmtId="0" fontId="32" fillId="5" borderId="0" xfId="0" applyFont="1" applyFill="1" applyBorder="1" applyAlignment="1">
      <alignment horizontal="right"/>
    </xf>
    <xf numFmtId="0" fontId="32" fillId="5" borderId="0" xfId="0" applyFont="1" applyFill="1" applyBorder="1" applyAlignment="1">
      <alignment horizontal="center"/>
    </xf>
    <xf numFmtId="0" fontId="36" fillId="7" borderId="32" xfId="0" applyFont="1" applyFill="1" applyBorder="1"/>
    <xf numFmtId="0" fontId="31" fillId="5" borderId="16" xfId="0" applyFont="1" applyFill="1" applyBorder="1"/>
    <xf numFmtId="0" fontId="4" fillId="5" borderId="0" xfId="0" applyFont="1" applyFill="1" applyAlignment="1" applyProtection="1">
      <alignment horizontal="left"/>
      <protection locked="0"/>
    </xf>
    <xf numFmtId="0" fontId="0" fillId="0" borderId="0" xfId="0"/>
    <xf numFmtId="180" fontId="4" fillId="5" borderId="0" xfId="0" applyNumberFormat="1" applyFont="1" applyFill="1" applyProtection="1">
      <protection locked="0"/>
    </xf>
    <xf numFmtId="180" fontId="47" fillId="5" borderId="0" xfId="0" applyNumberFormat="1" applyFont="1" applyFill="1" applyAlignment="1" applyProtection="1">
      <alignment horizontal="center"/>
      <protection hidden="1"/>
    </xf>
    <xf numFmtId="0" fontId="0" fillId="5" borderId="0" xfId="0" applyFill="1"/>
    <xf numFmtId="43" fontId="0" fillId="5" borderId="0" xfId="80" applyFont="1" applyFill="1" applyBorder="1"/>
    <xf numFmtId="43" fontId="35" fillId="21" borderId="0" xfId="80" applyFont="1" applyFill="1" applyBorder="1"/>
    <xf numFmtId="0" fontId="33" fillId="5" borderId="0" xfId="0" quotePrefix="1" applyFont="1" applyFill="1" applyBorder="1" applyAlignment="1"/>
    <xf numFmtId="0" fontId="4" fillId="5" borderId="0" xfId="0" applyFont="1" applyFill="1" applyAlignment="1" applyProtection="1">
      <alignment horizontal="center"/>
      <protection hidden="1"/>
    </xf>
    <xf numFmtId="178" fontId="4" fillId="5" borderId="0" xfId="0" applyNumberFormat="1" applyFont="1" applyFill="1" applyAlignment="1" applyProtection="1">
      <alignment horizontal="left"/>
      <protection locked="0"/>
    </xf>
    <xf numFmtId="0" fontId="0" fillId="0" borderId="0" xfId="0" quotePrefix="1"/>
    <xf numFmtId="178" fontId="4" fillId="13" borderId="0" xfId="0" applyNumberFormat="1" applyFont="1" applyFill="1" applyAlignment="1" applyProtection="1">
      <alignment horizontal="right"/>
      <protection locked="0"/>
    </xf>
    <xf numFmtId="0" fontId="0" fillId="22" borderId="5" xfId="0" applyFill="1" applyBorder="1" applyAlignment="1">
      <alignment wrapText="1"/>
    </xf>
    <xf numFmtId="0" fontId="0" fillId="5" borderId="4" xfId="0" applyFill="1" applyBorder="1" applyAlignment="1">
      <alignment horizontal="center"/>
    </xf>
    <xf numFmtId="0" fontId="12" fillId="8" borderId="6" xfId="0" applyFont="1" applyFill="1" applyBorder="1"/>
    <xf numFmtId="0" fontId="0" fillId="8" borderId="67" xfId="0" applyFill="1" applyBorder="1"/>
    <xf numFmtId="0" fontId="0" fillId="8" borderId="67" xfId="0" applyFill="1" applyBorder="1" applyAlignment="1">
      <alignment horizontal="right"/>
    </xf>
    <xf numFmtId="0" fontId="0" fillId="8" borderId="8" xfId="0" applyFill="1" applyBorder="1"/>
    <xf numFmtId="0" fontId="12" fillId="5" borderId="0" xfId="0" applyFont="1" applyFill="1" applyBorder="1"/>
    <xf numFmtId="20" fontId="0" fillId="5" borderId="0" xfId="0" applyNumberFormat="1" applyFill="1" applyBorder="1" applyAlignment="1">
      <alignment horizontal="left"/>
    </xf>
    <xf numFmtId="3" fontId="93" fillId="5" borderId="54" xfId="0" applyNumberFormat="1" applyFont="1" applyFill="1" applyBorder="1" applyAlignment="1" applyProtection="1">
      <protection locked="0"/>
    </xf>
    <xf numFmtId="0" fontId="93" fillId="5" borderId="55" xfId="0" applyFont="1" applyFill="1" applyBorder="1" applyAlignment="1" applyProtection="1">
      <protection locked="0"/>
    </xf>
    <xf numFmtId="0" fontId="93" fillId="5" borderId="56" xfId="0" applyFont="1" applyFill="1" applyBorder="1" applyAlignment="1" applyProtection="1">
      <protection locked="0"/>
    </xf>
    <xf numFmtId="0" fontId="0" fillId="5" borderId="0" xfId="0" applyFill="1" applyBorder="1" applyAlignment="1">
      <alignment horizontal="left"/>
    </xf>
    <xf numFmtId="0" fontId="37" fillId="7" borderId="31" xfId="0" applyFont="1" applyFill="1" applyBorder="1"/>
    <xf numFmtId="0" fontId="37" fillId="7" borderId="32" xfId="0" applyFont="1" applyFill="1" applyBorder="1"/>
    <xf numFmtId="0" fontId="36" fillId="7" borderId="32" xfId="0" applyFont="1" applyFill="1" applyBorder="1"/>
    <xf numFmtId="0" fontId="0" fillId="5" borderId="0" xfId="0" applyFont="1" applyFill="1" applyBorder="1"/>
    <xf numFmtId="0" fontId="37" fillId="5" borderId="0" xfId="0" applyFont="1" applyFill="1" applyBorder="1"/>
    <xf numFmtId="0" fontId="0" fillId="5" borderId="27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0" fillId="5" borderId="28" xfId="0" applyFont="1" applyFill="1" applyBorder="1" applyAlignment="1">
      <alignment horizontal="center"/>
    </xf>
    <xf numFmtId="0" fontId="37" fillId="7" borderId="27" xfId="0" applyFont="1" applyFill="1" applyBorder="1"/>
    <xf numFmtId="0" fontId="37" fillId="7" borderId="0" xfId="0" applyFont="1" applyFill="1" applyBorder="1"/>
    <xf numFmtId="0" fontId="36" fillId="7" borderId="0" xfId="0" applyFont="1" applyFill="1" applyBorder="1"/>
    <xf numFmtId="0" fontId="31" fillId="5" borderId="25" xfId="0" applyFont="1" applyFill="1" applyBorder="1"/>
    <xf numFmtId="0" fontId="31" fillId="5" borderId="0" xfId="0" applyFont="1" applyFill="1" applyBorder="1"/>
    <xf numFmtId="0" fontId="31" fillId="5" borderId="16" xfId="0" applyFont="1" applyFill="1" applyBorder="1"/>
    <xf numFmtId="0" fontId="32" fillId="5" borderId="0" xfId="0" applyFont="1" applyFill="1" applyBorder="1"/>
    <xf numFmtId="0" fontId="32" fillId="5" borderId="0" xfId="0" applyFont="1" applyFill="1" applyBorder="1" applyAlignment="1">
      <alignment horizontal="center"/>
    </xf>
    <xf numFmtId="0" fontId="32" fillId="5" borderId="0" xfId="0" applyFont="1" applyFill="1" applyBorder="1" applyAlignment="1">
      <alignment horizontal="right"/>
    </xf>
    <xf numFmtId="0" fontId="31" fillId="8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0" fillId="5" borderId="27" xfId="0" applyFont="1" applyFill="1" applyBorder="1"/>
    <xf numFmtId="0" fontId="31" fillId="5" borderId="27" xfId="0" applyFont="1" applyFill="1" applyBorder="1"/>
    <xf numFmtId="0" fontId="0" fillId="5" borderId="24" xfId="0" applyFont="1" applyFill="1" applyBorder="1"/>
    <xf numFmtId="0" fontId="0" fillId="5" borderId="25" xfId="0" applyFont="1" applyFill="1" applyBorder="1"/>
    <xf numFmtId="0" fontId="0" fillId="5" borderId="0" xfId="0" applyFont="1" applyFill="1" applyBorder="1" applyAlignment="1">
      <alignment horizontal="right"/>
    </xf>
    <xf numFmtId="0" fontId="0" fillId="5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28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164" fontId="41" fillId="9" borderId="25" xfId="0" applyNumberFormat="1" applyFont="1" applyFill="1" applyBorder="1" applyAlignment="1">
      <alignment horizontal="center"/>
    </xf>
    <xf numFmtId="0" fontId="41" fillId="9" borderId="25" xfId="0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62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22" fontId="59" fillId="5" borderId="16" xfId="0" applyNumberFormat="1" applyFont="1" applyFill="1" applyBorder="1" applyAlignment="1">
      <alignment horizontal="center"/>
    </xf>
    <xf numFmtId="0" fontId="59" fillId="5" borderId="16" xfId="0" applyFont="1" applyFill="1" applyBorder="1" applyAlignment="1">
      <alignment horizontal="center"/>
    </xf>
    <xf numFmtId="0" fontId="4" fillId="0" borderId="0" xfId="71" applyAlignment="1">
      <alignment horizontal="center"/>
    </xf>
    <xf numFmtId="0" fontId="3" fillId="5" borderId="27" xfId="71" applyFont="1" applyFill="1" applyBorder="1" applyAlignment="1">
      <alignment horizontal="center"/>
    </xf>
    <xf numFmtId="0" fontId="3" fillId="5" borderId="0" xfId="71" applyFont="1" applyFill="1" applyAlignment="1">
      <alignment horizontal="center"/>
    </xf>
    <xf numFmtId="0" fontId="3" fillId="5" borderId="28" xfId="71" applyFont="1" applyFill="1" applyBorder="1" applyAlignment="1">
      <alignment horizontal="center"/>
    </xf>
    <xf numFmtId="0" fontId="3" fillId="5" borderId="29" xfId="71" applyFont="1" applyFill="1" applyBorder="1" applyAlignment="1">
      <alignment horizontal="center"/>
    </xf>
    <xf numFmtId="0" fontId="3" fillId="5" borderId="16" xfId="71" applyFont="1" applyFill="1" applyBorder="1" applyAlignment="1">
      <alignment horizontal="center"/>
    </xf>
    <xf numFmtId="0" fontId="3" fillId="5" borderId="30" xfId="71" applyFont="1" applyFill="1" applyBorder="1" applyAlignment="1">
      <alignment horizontal="center"/>
    </xf>
    <xf numFmtId="0" fontId="19" fillId="5" borderId="27" xfId="71" applyFont="1" applyFill="1" applyBorder="1" applyAlignment="1">
      <alignment horizontal="center"/>
    </xf>
    <xf numFmtId="0" fontId="19" fillId="5" borderId="0" xfId="71" applyFont="1" applyFill="1" applyAlignment="1">
      <alignment horizontal="center"/>
    </xf>
    <xf numFmtId="0" fontId="19" fillId="5" borderId="28" xfId="71" applyFont="1" applyFill="1" applyBorder="1" applyAlignment="1">
      <alignment horizontal="center"/>
    </xf>
    <xf numFmtId="0" fontId="4" fillId="5" borderId="3" xfId="71" applyFill="1" applyBorder="1"/>
    <xf numFmtId="0" fontId="4" fillId="5" borderId="5" xfId="71" applyFill="1" applyBorder="1" applyAlignment="1">
      <alignment horizontal="left" vertical="center"/>
    </xf>
    <xf numFmtId="0" fontId="4" fillId="5" borderId="9" xfId="71" applyFill="1" applyBorder="1" applyAlignment="1">
      <alignment horizontal="left" vertical="center"/>
    </xf>
    <xf numFmtId="0" fontId="4" fillId="5" borderId="6" xfId="71" applyFill="1" applyBorder="1" applyAlignment="1">
      <alignment wrapText="1"/>
    </xf>
    <xf numFmtId="0" fontId="4" fillId="5" borderId="21" xfId="71" applyFill="1" applyBorder="1"/>
    <xf numFmtId="0" fontId="4" fillId="5" borderId="8" xfId="71" applyFill="1" applyBorder="1"/>
    <xf numFmtId="0" fontId="4" fillId="5" borderId="10" xfId="71" applyFill="1" applyBorder="1"/>
    <xf numFmtId="0" fontId="4" fillId="5" borderId="0" xfId="71" applyFill="1"/>
    <xf numFmtId="0" fontId="4" fillId="5" borderId="11" xfId="71" applyFill="1" applyBorder="1"/>
    <xf numFmtId="182" fontId="47" fillId="15" borderId="0" xfId="0" applyNumberFormat="1" applyFont="1" applyFill="1" applyAlignment="1" applyProtection="1">
      <alignment horizontal="right"/>
      <protection hidden="1"/>
    </xf>
    <xf numFmtId="0" fontId="18" fillId="11" borderId="0" xfId="0" applyFont="1" applyFill="1" applyAlignment="1" applyProtection="1">
      <alignment horizontal="right"/>
      <protection hidden="1"/>
    </xf>
    <xf numFmtId="0" fontId="4" fillId="11" borderId="0" xfId="0" applyFont="1" applyFill="1"/>
    <xf numFmtId="0" fontId="3" fillId="11" borderId="0" xfId="0" applyFont="1" applyFill="1" applyAlignment="1" applyProtection="1">
      <alignment horizontal="center" textRotation="90"/>
      <protection hidden="1"/>
    </xf>
    <xf numFmtId="0" fontId="3" fillId="11" borderId="0" xfId="0" applyFont="1" applyFill="1" applyAlignment="1">
      <alignment horizontal="center" textRotation="90"/>
    </xf>
    <xf numFmtId="0" fontId="46" fillId="12" borderId="0" xfId="0" applyFont="1" applyFill="1" applyAlignment="1" applyProtection="1">
      <alignment horizontal="left" textRotation="90"/>
      <protection hidden="1"/>
    </xf>
    <xf numFmtId="0" fontId="4" fillId="5" borderId="0" xfId="0" applyFont="1" applyFill="1" applyAlignment="1" applyProtection="1">
      <alignment horizontal="left"/>
      <protection locked="0"/>
    </xf>
    <xf numFmtId="0" fontId="0" fillId="0" borderId="0" xfId="0"/>
    <xf numFmtId="0" fontId="47" fillId="5" borderId="0" xfId="0" applyFont="1" applyFill="1" applyAlignment="1" applyProtection="1">
      <alignment horizontal="left"/>
      <protection locked="0"/>
    </xf>
    <xf numFmtId="180" fontId="4" fillId="5" borderId="0" xfId="0" applyNumberFormat="1" applyFont="1" applyFill="1" applyProtection="1">
      <protection locked="0"/>
    </xf>
    <xf numFmtId="1" fontId="4" fillId="5" borderId="0" xfId="0" applyNumberFormat="1" applyFont="1" applyFill="1" applyProtection="1">
      <protection hidden="1"/>
    </xf>
    <xf numFmtId="1" fontId="4" fillId="14" borderId="0" xfId="0" applyNumberFormat="1" applyFont="1" applyFill="1" applyProtection="1">
      <protection hidden="1"/>
    </xf>
    <xf numFmtId="180" fontId="47" fillId="5" borderId="0" xfId="0" applyNumberFormat="1" applyFont="1" applyFill="1" applyAlignment="1" applyProtection="1">
      <alignment horizontal="center"/>
      <protection hidden="1"/>
    </xf>
    <xf numFmtId="0" fontId="18" fillId="11" borderId="0" xfId="0" applyFont="1" applyFill="1" applyAlignment="1" applyProtection="1">
      <alignment horizontal="left" vertical="top" wrapText="1"/>
      <protection locked="0"/>
    </xf>
    <xf numFmtId="0" fontId="46" fillId="5" borderId="0" xfId="0" applyFont="1" applyFill="1" applyAlignment="1">
      <alignment horizontal="left"/>
    </xf>
    <xf numFmtId="0" fontId="49" fillId="5" borderId="40" xfId="0" applyFont="1" applyFill="1" applyBorder="1" applyAlignment="1">
      <alignment horizontal="left"/>
    </xf>
    <xf numFmtId="49" fontId="51" fillId="5" borderId="44" xfId="0" applyNumberFormat="1" applyFont="1" applyFill="1" applyBorder="1" applyAlignment="1" applyProtection="1">
      <alignment horizontal="left"/>
      <protection locked="0"/>
    </xf>
    <xf numFmtId="49" fontId="51" fillId="5" borderId="0" xfId="0" applyNumberFormat="1" applyFont="1" applyFill="1" applyAlignment="1" applyProtection="1">
      <alignment horizontal="left"/>
      <protection locked="0"/>
    </xf>
    <xf numFmtId="4" fontId="4" fillId="5" borderId="46" xfId="0" applyNumberFormat="1" applyFont="1" applyFill="1" applyBorder="1" applyAlignment="1">
      <alignment horizontal="right"/>
    </xf>
    <xf numFmtId="4" fontId="4" fillId="5" borderId="40" xfId="0" applyNumberFormat="1" applyFont="1" applyFill="1" applyBorder="1" applyAlignment="1">
      <alignment horizontal="right"/>
    </xf>
    <xf numFmtId="4" fontId="4" fillId="5" borderId="47" xfId="0" applyNumberFormat="1" applyFont="1" applyFill="1" applyBorder="1" applyAlignment="1">
      <alignment horizontal="right"/>
    </xf>
    <xf numFmtId="3" fontId="93" fillId="5" borderId="54" xfId="0" applyNumberFormat="1" applyFont="1" applyFill="1" applyBorder="1" applyAlignment="1" applyProtection="1">
      <alignment horizontal="left"/>
      <protection locked="0"/>
    </xf>
    <xf numFmtId="0" fontId="93" fillId="5" borderId="55" xfId="0" applyFont="1" applyFill="1" applyBorder="1" applyAlignment="1" applyProtection="1">
      <alignment horizontal="left"/>
      <protection locked="0"/>
    </xf>
    <xf numFmtId="0" fontId="93" fillId="5" borderId="56" xfId="0" applyFont="1" applyFill="1" applyBorder="1" applyAlignment="1" applyProtection="1">
      <alignment horizontal="left"/>
      <protection locked="0"/>
    </xf>
    <xf numFmtId="0" fontId="93" fillId="5" borderId="54" xfId="0" applyFont="1" applyFill="1" applyBorder="1" applyAlignment="1" applyProtection="1">
      <alignment horizontal="left"/>
      <protection locked="0"/>
    </xf>
    <xf numFmtId="0" fontId="93" fillId="5" borderId="58" xfId="0" applyFont="1" applyFill="1" applyBorder="1" applyAlignment="1" applyProtection="1">
      <alignment horizontal="left"/>
      <protection locked="0"/>
    </xf>
    <xf numFmtId="0" fontId="46" fillId="5" borderId="42" xfId="0" applyFont="1" applyFill="1" applyBorder="1" applyAlignment="1">
      <alignment horizontal="left"/>
    </xf>
    <xf numFmtId="0" fontId="46" fillId="5" borderId="43" xfId="0" applyFont="1" applyFill="1" applyBorder="1" applyAlignment="1">
      <alignment horizontal="left"/>
    </xf>
    <xf numFmtId="49" fontId="51" fillId="5" borderId="54" xfId="0" applyNumberFormat="1" applyFont="1" applyFill="1" applyBorder="1" applyAlignment="1" applyProtection="1">
      <alignment horizontal="left"/>
      <protection locked="0"/>
    </xf>
    <xf numFmtId="49" fontId="51" fillId="5" borderId="55" xfId="0" applyNumberFormat="1" applyFont="1" applyFill="1" applyBorder="1" applyAlignment="1" applyProtection="1">
      <alignment horizontal="left"/>
      <protection locked="0"/>
    </xf>
    <xf numFmtId="49" fontId="51" fillId="5" borderId="58" xfId="0" applyNumberFormat="1" applyFont="1" applyFill="1" applyBorder="1" applyAlignment="1" applyProtection="1">
      <alignment horizontal="left"/>
      <protection locked="0"/>
    </xf>
    <xf numFmtId="0" fontId="4" fillId="5" borderId="0" xfId="0" applyFont="1" applyFill="1" applyAlignment="1">
      <alignment horizontal="left"/>
    </xf>
    <xf numFmtId="183" fontId="3" fillId="5" borderId="63" xfId="0" applyNumberFormat="1" applyFont="1" applyFill="1" applyBorder="1" applyAlignment="1">
      <alignment horizontal="center"/>
    </xf>
    <xf numFmtId="0" fontId="52" fillId="5" borderId="0" xfId="0" applyFont="1" applyFill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39" fillId="5" borderId="0" xfId="0" applyFont="1" applyFill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58" fillId="16" borderId="24" xfId="0" applyFont="1" applyFill="1" applyBorder="1" applyAlignment="1">
      <alignment horizontal="center" vertical="center"/>
    </xf>
    <xf numFmtId="0" fontId="58" fillId="16" borderId="27" xfId="0" applyFont="1" applyFill="1" applyBorder="1" applyAlignment="1">
      <alignment horizontal="center" vertical="center"/>
    </xf>
    <xf numFmtId="0" fontId="58" fillId="16" borderId="29" xfId="0" applyFont="1" applyFill="1" applyBorder="1" applyAlignment="1">
      <alignment horizontal="center" vertical="center"/>
    </xf>
    <xf numFmtId="0" fontId="56" fillId="5" borderId="64" xfId="0" applyFont="1" applyFill="1" applyBorder="1" applyAlignment="1">
      <alignment horizontal="center" vertical="center"/>
    </xf>
    <xf numFmtId="0" fontId="56" fillId="5" borderId="65" xfId="0" applyFont="1" applyFill="1" applyBorder="1" applyAlignment="1">
      <alignment horizontal="center" vertical="center"/>
    </xf>
    <xf numFmtId="0" fontId="56" fillId="5" borderId="66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quotePrefix="1" applyFill="1" applyBorder="1" applyAlignment="1">
      <alignment horizontal="center"/>
    </xf>
    <xf numFmtId="0" fontId="22" fillId="5" borderId="0" xfId="0" applyFont="1" applyFill="1" applyAlignment="1">
      <alignment horizontal="center" wrapText="1"/>
    </xf>
    <xf numFmtId="0" fontId="22" fillId="5" borderId="0" xfId="0" applyFont="1" applyFill="1" applyAlignment="1">
      <alignment horizontal="center"/>
    </xf>
    <xf numFmtId="0" fontId="22" fillId="5" borderId="4" xfId="0" applyFont="1" applyFill="1" applyBorder="1" applyAlignment="1">
      <alignment horizontal="center" wrapText="1"/>
    </xf>
    <xf numFmtId="0" fontId="22" fillId="5" borderId="4" xfId="0" applyFont="1" applyFill="1" applyBorder="1" applyAlignment="1">
      <alignment horizontal="center"/>
    </xf>
    <xf numFmtId="0" fontId="0" fillId="5" borderId="0" xfId="0" applyFill="1"/>
    <xf numFmtId="0" fontId="55" fillId="5" borderId="0" xfId="0" applyFont="1" applyFill="1" applyAlignment="1">
      <alignment horizontal="center" wrapText="1"/>
    </xf>
    <xf numFmtId="0" fontId="55" fillId="5" borderId="0" xfId="0" applyFont="1" applyFill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86" fillId="5" borderId="0" xfId="0" applyFont="1" applyFill="1" applyAlignment="1" applyProtection="1">
      <alignment horizontal="left"/>
      <protection locked="0"/>
    </xf>
    <xf numFmtId="1" fontId="4" fillId="5" borderId="0" xfId="0" applyNumberFormat="1" applyFont="1" applyFill="1" applyAlignment="1" applyProtection="1">
      <alignment horizontal="center"/>
      <protection hidden="1"/>
    </xf>
    <xf numFmtId="1" fontId="4" fillId="14" borderId="0" xfId="0" applyNumberFormat="1" applyFont="1" applyFill="1" applyAlignment="1" applyProtection="1">
      <alignment horizontal="center"/>
      <protection hidden="1"/>
    </xf>
    <xf numFmtId="182" fontId="47" fillId="13" borderId="0" xfId="0" applyNumberFormat="1" applyFont="1" applyFill="1" applyAlignment="1" applyProtection="1">
      <alignment horizontal="right"/>
      <protection hidden="1"/>
    </xf>
    <xf numFmtId="0" fontId="19" fillId="5" borderId="0" xfId="0" applyFont="1" applyFill="1" applyAlignment="1" applyProtection="1">
      <alignment horizontal="left"/>
      <protection hidden="1"/>
    </xf>
    <xf numFmtId="0" fontId="0" fillId="19" borderId="0" xfId="0" applyFill="1" applyAlignment="1" applyProtection="1">
      <alignment horizontal="left"/>
      <protection hidden="1"/>
    </xf>
    <xf numFmtId="0" fontId="67" fillId="19" borderId="0" xfId="0" applyFont="1" applyFill="1" applyAlignment="1" applyProtection="1">
      <alignment horizontal="center"/>
      <protection hidden="1"/>
    </xf>
    <xf numFmtId="0" fontId="68" fillId="19" borderId="4" xfId="0" applyFont="1" applyFill="1" applyBorder="1" applyAlignment="1" applyProtection="1">
      <alignment horizontal="center"/>
      <protection hidden="1"/>
    </xf>
    <xf numFmtId="0" fontId="19" fillId="19" borderId="2" xfId="0" applyFont="1" applyFill="1" applyBorder="1" applyAlignment="1" applyProtection="1">
      <alignment horizontal="center" vertical="center"/>
      <protection hidden="1"/>
    </xf>
    <xf numFmtId="0" fontId="12" fillId="5" borderId="14" xfId="0" applyFont="1" applyFill="1" applyBorder="1" applyAlignment="1">
      <alignment horizontal="right"/>
    </xf>
    <xf numFmtId="0" fontId="12" fillId="5" borderId="4" xfId="0" applyFont="1" applyFill="1" applyBorder="1" applyAlignment="1">
      <alignment horizontal="right"/>
    </xf>
    <xf numFmtId="0" fontId="12" fillId="5" borderId="15" xfId="0" applyFont="1" applyFill="1" applyBorder="1" applyAlignment="1">
      <alignment horizontal="right"/>
    </xf>
    <xf numFmtId="0" fontId="53" fillId="18" borderId="0" xfId="0" applyFont="1" applyFill="1" applyAlignment="1">
      <alignment horizontal="right"/>
    </xf>
    <xf numFmtId="0" fontId="0" fillId="5" borderId="6" xfId="0" applyFill="1" applyBorder="1" applyAlignment="1">
      <alignment horizontal="right"/>
    </xf>
    <xf numFmtId="0" fontId="0" fillId="5" borderId="21" xfId="0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0" fontId="12" fillId="5" borderId="10" xfId="0" applyFont="1" applyFill="1" applyBorder="1" applyAlignment="1">
      <alignment horizontal="right"/>
    </xf>
    <xf numFmtId="0" fontId="12" fillId="5" borderId="11" xfId="0" applyFont="1" applyFill="1" applyBorder="1" applyAlignment="1">
      <alignment horizontal="right"/>
    </xf>
    <xf numFmtId="0" fontId="77" fillId="5" borderId="27" xfId="0" applyFont="1" applyFill="1" applyBorder="1" applyAlignment="1">
      <alignment horizontal="center"/>
    </xf>
    <xf numFmtId="0" fontId="77" fillId="5" borderId="0" xfId="0" applyFont="1" applyFill="1" applyAlignment="1">
      <alignment horizontal="center"/>
    </xf>
    <xf numFmtId="0" fontId="77" fillId="5" borderId="28" xfId="0" applyFont="1" applyFill="1" applyBorder="1" applyAlignment="1">
      <alignment horizontal="center"/>
    </xf>
    <xf numFmtId="17" fontId="4" fillId="5" borderId="0" xfId="0" applyNumberFormat="1" applyFont="1" applyFill="1" applyAlignment="1" applyProtection="1">
      <alignment horizontal="left"/>
      <protection locked="0"/>
    </xf>
    <xf numFmtId="0" fontId="94" fillId="5" borderId="60" xfId="0" applyFont="1" applyFill="1" applyBorder="1" applyAlignment="1" applyProtection="1">
      <alignment horizontal="left"/>
      <protection locked="0"/>
    </xf>
    <xf numFmtId="0" fontId="94" fillId="5" borderId="40" xfId="0" applyFont="1" applyFill="1" applyBorder="1" applyAlignment="1" applyProtection="1">
      <alignment horizontal="left"/>
      <protection locked="0"/>
    </xf>
    <xf numFmtId="0" fontId="94" fillId="5" borderId="47" xfId="0" applyFont="1" applyFill="1" applyBorder="1" applyAlignment="1" applyProtection="1">
      <alignment horizontal="left"/>
      <protection locked="0"/>
    </xf>
    <xf numFmtId="0" fontId="82" fillId="5" borderId="0" xfId="0" applyFont="1" applyFill="1" applyAlignment="1">
      <alignment horizontal="center"/>
    </xf>
    <xf numFmtId="49" fontId="18" fillId="5" borderId="94" xfId="0" applyNumberFormat="1" applyFont="1" applyFill="1" applyBorder="1" applyAlignment="1" applyProtection="1">
      <alignment horizontal="left"/>
      <protection locked="0"/>
    </xf>
    <xf numFmtId="49" fontId="18" fillId="5" borderId="63" xfId="0" applyNumberFormat="1" applyFont="1" applyFill="1" applyBorder="1" applyAlignment="1" applyProtection="1">
      <alignment horizontal="left"/>
      <protection locked="0"/>
    </xf>
    <xf numFmtId="49" fontId="18" fillId="5" borderId="96" xfId="0" applyNumberFormat="1" applyFont="1" applyFill="1" applyBorder="1" applyAlignment="1" applyProtection="1">
      <alignment horizontal="left"/>
      <protection locked="0"/>
    </xf>
    <xf numFmtId="49" fontId="18" fillId="5" borderId="100" xfId="0" applyNumberFormat="1" applyFont="1" applyFill="1" applyBorder="1" applyAlignment="1" applyProtection="1">
      <alignment horizontal="left"/>
      <protection locked="0"/>
    </xf>
    <xf numFmtId="49" fontId="18" fillId="5" borderId="101" xfId="0" applyNumberFormat="1" applyFont="1" applyFill="1" applyBorder="1" applyAlignment="1" applyProtection="1">
      <alignment horizontal="left"/>
      <protection locked="0"/>
    </xf>
    <xf numFmtId="49" fontId="18" fillId="5" borderId="104" xfId="0" applyNumberFormat="1" applyFont="1" applyFill="1" applyBorder="1" applyAlignment="1" applyProtection="1">
      <alignment horizontal="left"/>
      <protection locked="0"/>
    </xf>
    <xf numFmtId="49" fontId="51" fillId="5" borderId="100" xfId="0" quotePrefix="1" applyNumberFormat="1" applyFont="1" applyFill="1" applyBorder="1" applyAlignment="1" applyProtection="1">
      <alignment horizontal="right"/>
      <protection locked="0"/>
    </xf>
    <xf numFmtId="49" fontId="51" fillId="5" borderId="101" xfId="0" applyNumberFormat="1" applyFont="1" applyFill="1" applyBorder="1" applyAlignment="1" applyProtection="1">
      <alignment horizontal="right"/>
      <protection locked="0"/>
    </xf>
    <xf numFmtId="49" fontId="51" fillId="5" borderId="102" xfId="0" applyNumberFormat="1" applyFont="1" applyFill="1" applyBorder="1" applyAlignment="1" applyProtection="1">
      <alignment horizontal="right"/>
      <protection locked="0"/>
    </xf>
    <xf numFmtId="49" fontId="79" fillId="5" borderId="94" xfId="0" applyNumberFormat="1" applyFont="1" applyFill="1" applyBorder="1"/>
    <xf numFmtId="49" fontId="79" fillId="5" borderId="63" xfId="0" applyNumberFormat="1" applyFont="1" applyFill="1" applyBorder="1"/>
    <xf numFmtId="183" fontId="3" fillId="5" borderId="63" xfId="0" applyNumberFormat="1" applyFont="1" applyFill="1" applyBorder="1" applyAlignment="1">
      <alignment horizontal="right"/>
    </xf>
    <xf numFmtId="187" fontId="3" fillId="5" borderId="0" xfId="0" applyNumberFormat="1" applyFont="1" applyFill="1" applyAlignment="1">
      <alignment horizontal="center"/>
    </xf>
    <xf numFmtId="188" fontId="3" fillId="5" borderId="0" xfId="0" applyNumberFormat="1" applyFont="1" applyFill="1" applyAlignment="1">
      <alignment horizontal="left"/>
    </xf>
    <xf numFmtId="190" fontId="3" fillId="5" borderId="0" xfId="0" applyNumberFormat="1" applyFont="1" applyFill="1" applyAlignment="1">
      <alignment horizontal="right"/>
    </xf>
    <xf numFmtId="49" fontId="79" fillId="5" borderId="109" xfId="0" applyNumberFormat="1" applyFont="1" applyFill="1" applyBorder="1" applyAlignment="1">
      <alignment horizontal="left"/>
    </xf>
    <xf numFmtId="49" fontId="79" fillId="5" borderId="0" xfId="0" applyNumberFormat="1" applyFont="1" applyFill="1" applyAlignment="1">
      <alignment horizontal="left"/>
    </xf>
    <xf numFmtId="49" fontId="79" fillId="5" borderId="90" xfId="0" applyNumberFormat="1" applyFont="1" applyFill="1" applyBorder="1" applyAlignment="1">
      <alignment horizontal="left"/>
    </xf>
    <xf numFmtId="49" fontId="18" fillId="5" borderId="109" xfId="0" applyNumberFormat="1" applyFont="1" applyFill="1" applyBorder="1" applyAlignment="1" applyProtection="1">
      <alignment horizontal="left"/>
      <protection locked="0"/>
    </xf>
    <xf numFmtId="49" fontId="18" fillId="5" borderId="0" xfId="0" applyNumberFormat="1" applyFont="1" applyFill="1" applyAlignment="1" applyProtection="1">
      <alignment horizontal="left"/>
      <protection locked="0"/>
    </xf>
    <xf numFmtId="49" fontId="18" fillId="5" borderId="90" xfId="0" applyNumberFormat="1" applyFont="1" applyFill="1" applyBorder="1" applyAlignment="1" applyProtection="1">
      <alignment horizontal="left"/>
      <protection locked="0"/>
    </xf>
    <xf numFmtId="49" fontId="46" fillId="5" borderId="63" xfId="0" applyNumberFormat="1" applyFont="1" applyFill="1" applyBorder="1" applyAlignment="1">
      <alignment horizontal="center"/>
    </xf>
    <xf numFmtId="49" fontId="46" fillId="5" borderId="101" xfId="0" applyNumberFormat="1" applyFont="1" applyFill="1" applyBorder="1" applyAlignment="1">
      <alignment horizontal="center"/>
    </xf>
    <xf numFmtId="0" fontId="79" fillId="5" borderId="108" xfId="0" applyFont="1" applyFill="1" applyBorder="1" applyAlignment="1">
      <alignment horizontal="center"/>
    </xf>
    <xf numFmtId="0" fontId="79" fillId="5" borderId="83" xfId="0" applyFont="1" applyFill="1" applyBorder="1" applyAlignment="1">
      <alignment horizontal="center"/>
    </xf>
    <xf numFmtId="0" fontId="79" fillId="5" borderId="93" xfId="0" applyFont="1" applyFill="1" applyBorder="1" applyAlignment="1">
      <alignment horizontal="center"/>
    </xf>
    <xf numFmtId="49" fontId="4" fillId="5" borderId="100" xfId="0" applyNumberFormat="1" applyFont="1" applyFill="1" applyBorder="1" applyAlignment="1" applyProtection="1">
      <alignment horizontal="left"/>
      <protection locked="0"/>
    </xf>
    <xf numFmtId="49" fontId="4" fillId="5" borderId="101" xfId="0" applyNumberFormat="1" applyFont="1" applyFill="1" applyBorder="1" applyAlignment="1" applyProtection="1">
      <alignment horizontal="left"/>
      <protection locked="0"/>
    </xf>
    <xf numFmtId="49" fontId="79" fillId="5" borderId="94" xfId="0" applyNumberFormat="1" applyFont="1" applyFill="1" applyBorder="1" applyAlignment="1">
      <alignment horizontal="left"/>
    </xf>
    <xf numFmtId="49" fontId="79" fillId="5" borderId="63" xfId="0" applyNumberFormat="1" applyFont="1" applyFill="1" applyBorder="1" applyAlignment="1">
      <alignment horizontal="left"/>
    </xf>
    <xf numFmtId="49" fontId="51" fillId="5" borderId="108" xfId="0" applyNumberFormat="1" applyFont="1" applyFill="1" applyBorder="1" applyAlignment="1" applyProtection="1">
      <alignment horizontal="left"/>
      <protection locked="0"/>
    </xf>
    <xf numFmtId="49" fontId="51" fillId="5" borderId="83" xfId="0" applyNumberFormat="1" applyFont="1" applyFill="1" applyBorder="1" applyAlignment="1" applyProtection="1">
      <alignment horizontal="left"/>
      <protection locked="0"/>
    </xf>
    <xf numFmtId="49" fontId="51" fillId="5" borderId="93" xfId="0" applyNumberFormat="1" applyFont="1" applyFill="1" applyBorder="1" applyAlignment="1" applyProtection="1">
      <alignment horizontal="left"/>
      <protection locked="0"/>
    </xf>
    <xf numFmtId="0" fontId="78" fillId="5" borderId="83" xfId="0" applyFont="1" applyFill="1" applyBorder="1" applyAlignment="1">
      <alignment horizontal="left"/>
    </xf>
    <xf numFmtId="0" fontId="69" fillId="5" borderId="84" xfId="0" applyFont="1" applyFill="1" applyBorder="1" applyAlignment="1">
      <alignment horizontal="center" vertical="center"/>
    </xf>
    <xf numFmtId="0" fontId="69" fillId="5" borderId="88" xfId="0" applyFont="1" applyFill="1" applyBorder="1" applyAlignment="1">
      <alignment horizontal="center" vertical="center"/>
    </xf>
    <xf numFmtId="0" fontId="69" fillId="5" borderId="91" xfId="0" applyFont="1" applyFill="1" applyBorder="1" applyAlignment="1">
      <alignment horizontal="center" vertical="center"/>
    </xf>
    <xf numFmtId="49" fontId="51" fillId="5" borderId="89" xfId="0" quotePrefix="1" applyNumberFormat="1" applyFont="1" applyFill="1" applyBorder="1" applyAlignment="1" applyProtection="1">
      <alignment horizontal="left"/>
      <protection locked="0"/>
    </xf>
    <xf numFmtId="49" fontId="51" fillId="5" borderId="0" xfId="0" quotePrefix="1" applyNumberFormat="1" applyFont="1" applyFill="1" applyAlignment="1" applyProtection="1">
      <alignment horizontal="left"/>
      <protection locked="0"/>
    </xf>
    <xf numFmtId="49" fontId="51" fillId="5" borderId="90" xfId="0" quotePrefix="1" applyNumberFormat="1" applyFont="1" applyFill="1" applyBorder="1" applyAlignment="1" applyProtection="1">
      <alignment horizontal="left"/>
      <protection locked="0"/>
    </xf>
    <xf numFmtId="4" fontId="4" fillId="5" borderId="92" xfId="0" applyNumberFormat="1" applyFont="1" applyFill="1" applyBorder="1" applyAlignment="1">
      <alignment horizontal="right"/>
    </xf>
    <xf numFmtId="4" fontId="4" fillId="5" borderId="83" xfId="0" applyNumberFormat="1" applyFont="1" applyFill="1" applyBorder="1" applyAlignment="1">
      <alignment horizontal="right"/>
    </xf>
    <xf numFmtId="4" fontId="4" fillId="5" borderId="93" xfId="0" applyNumberFormat="1" applyFont="1" applyFill="1" applyBorder="1" applyAlignment="1">
      <alignment horizontal="right"/>
    </xf>
    <xf numFmtId="0" fontId="50" fillId="5" borderId="97" xfId="0" applyFont="1" applyFill="1" applyBorder="1" applyAlignment="1">
      <alignment horizontal="center" vertical="center"/>
    </xf>
    <xf numFmtId="0" fontId="50" fillId="5" borderId="105" xfId="0" applyFont="1" applyFill="1" applyBorder="1" applyAlignment="1">
      <alignment horizontal="center" vertical="center"/>
    </xf>
    <xf numFmtId="49" fontId="50" fillId="5" borderId="86" xfId="0" applyNumberFormat="1" applyFont="1" applyFill="1" applyBorder="1" applyAlignment="1">
      <alignment horizontal="center"/>
    </xf>
    <xf numFmtId="49" fontId="50" fillId="5" borderId="101" xfId="0" applyNumberFormat="1" applyFont="1" applyFill="1" applyBorder="1" applyAlignment="1">
      <alignment horizontal="center"/>
    </xf>
    <xf numFmtId="3" fontId="3" fillId="5" borderId="100" xfId="0" applyNumberFormat="1" applyFont="1" applyFill="1" applyBorder="1" applyAlignment="1" applyProtection="1">
      <alignment horizontal="left"/>
      <protection locked="0"/>
    </xf>
    <xf numFmtId="3" fontId="3" fillId="5" borderId="101" xfId="0" applyNumberFormat="1" applyFont="1" applyFill="1" applyBorder="1" applyAlignment="1" applyProtection="1">
      <alignment horizontal="left"/>
      <protection locked="0"/>
    </xf>
    <xf numFmtId="3" fontId="3" fillId="5" borderId="102" xfId="0" applyNumberFormat="1" applyFont="1" applyFill="1" applyBorder="1" applyAlignment="1" applyProtection="1">
      <alignment horizontal="left"/>
      <protection locked="0"/>
    </xf>
    <xf numFmtId="0" fontId="3" fillId="5" borderId="100" xfId="0" applyFont="1" applyFill="1" applyBorder="1" applyAlignment="1" applyProtection="1">
      <alignment horizontal="left"/>
      <protection locked="0"/>
    </xf>
    <xf numFmtId="0" fontId="3" fillId="5" borderId="104" xfId="0" applyFont="1" applyFill="1" applyBorder="1" applyAlignment="1" applyProtection="1">
      <alignment horizontal="left"/>
      <protection locked="0"/>
    </xf>
    <xf numFmtId="0" fontId="4" fillId="5" borderId="110" xfId="0" applyFont="1" applyFill="1" applyBorder="1" applyAlignment="1" applyProtection="1">
      <alignment horizontal="left"/>
      <protection locked="0"/>
    </xf>
    <xf numFmtId="0" fontId="4" fillId="5" borderId="105" xfId="0" applyFont="1" applyFill="1" applyBorder="1" applyAlignment="1" applyProtection="1">
      <alignment horizontal="left"/>
      <protection locked="0"/>
    </xf>
    <xf numFmtId="49" fontId="92" fillId="5" borderId="109" xfId="0" quotePrefix="1" applyNumberFormat="1" applyFont="1" applyFill="1" applyBorder="1" applyAlignment="1" applyProtection="1">
      <alignment horizontal="right"/>
      <protection locked="0"/>
    </xf>
    <xf numFmtId="49" fontId="92" fillId="5" borderId="0" xfId="0" applyNumberFormat="1" applyFont="1" applyFill="1" applyAlignment="1" applyProtection="1">
      <alignment horizontal="right"/>
      <protection locked="0"/>
    </xf>
    <xf numFmtId="49" fontId="92" fillId="5" borderId="111" xfId="0" applyNumberFormat="1" applyFont="1" applyFill="1" applyBorder="1" applyAlignment="1" applyProtection="1">
      <alignment horizontal="right"/>
      <protection locked="0"/>
    </xf>
    <xf numFmtId="49" fontId="92" fillId="5" borderId="100" xfId="0" applyNumberFormat="1" applyFont="1" applyFill="1" applyBorder="1" applyAlignment="1" applyProtection="1">
      <alignment horizontal="right"/>
      <protection locked="0"/>
    </xf>
    <xf numFmtId="49" fontId="92" fillId="5" borderId="101" xfId="0" applyNumberFormat="1" applyFont="1" applyFill="1" applyBorder="1" applyAlignment="1" applyProtection="1">
      <alignment horizontal="right"/>
      <protection locked="0"/>
    </xf>
    <xf numFmtId="49" fontId="92" fillId="5" borderId="102" xfId="0" applyNumberFormat="1" applyFont="1" applyFill="1" applyBorder="1" applyAlignment="1" applyProtection="1">
      <alignment horizontal="right"/>
      <protection locked="0"/>
    </xf>
    <xf numFmtId="0" fontId="79" fillId="5" borderId="98" xfId="0" applyFont="1" applyFill="1" applyBorder="1" applyAlignment="1">
      <alignment horizontal="left"/>
    </xf>
    <xf numFmtId="0" fontId="79" fillId="5" borderId="86" xfId="0" applyFont="1" applyFill="1" applyBorder="1" applyAlignment="1">
      <alignment horizontal="left"/>
    </xf>
    <xf numFmtId="0" fontId="79" fillId="5" borderId="85" xfId="0" applyFont="1" applyFill="1" applyBorder="1" applyAlignment="1">
      <alignment horizontal="left"/>
    </xf>
    <xf numFmtId="0" fontId="79" fillId="5" borderId="87" xfId="0" applyFont="1" applyFill="1" applyBorder="1" applyAlignment="1">
      <alignment horizontal="left"/>
    </xf>
    <xf numFmtId="0" fontId="47" fillId="5" borderId="108" xfId="0" applyFont="1" applyFill="1" applyBorder="1" applyAlignment="1" applyProtection="1">
      <alignment horizontal="left"/>
      <protection locked="0"/>
    </xf>
    <xf numFmtId="0" fontId="47" fillId="5" borderId="83" xfId="0" applyFont="1" applyFill="1" applyBorder="1" applyAlignment="1" applyProtection="1">
      <alignment horizontal="left"/>
      <protection locked="0"/>
    </xf>
    <xf numFmtId="0" fontId="47" fillId="5" borderId="93" xfId="0" applyFont="1" applyFill="1" applyBorder="1" applyAlignment="1" applyProtection="1">
      <alignment horizontal="left"/>
      <protection locked="0"/>
    </xf>
    <xf numFmtId="49" fontId="51" fillId="5" borderId="101" xfId="0" quotePrefix="1" applyNumberFormat="1" applyFont="1" applyFill="1" applyBorder="1" applyAlignment="1" applyProtection="1">
      <alignment horizontal="right"/>
      <protection locked="0"/>
    </xf>
    <xf numFmtId="49" fontId="51" fillId="5" borderId="102" xfId="0" quotePrefix="1" applyNumberFormat="1" applyFont="1" applyFill="1" applyBorder="1" applyAlignment="1" applyProtection="1">
      <alignment horizontal="right"/>
      <protection locked="0"/>
    </xf>
    <xf numFmtId="0" fontId="79" fillId="5" borderId="98" xfId="0" applyFont="1" applyFill="1" applyBorder="1" applyAlignment="1">
      <alignment horizontal="center"/>
    </xf>
    <xf numFmtId="0" fontId="79" fillId="5" borderId="86" xfId="0" applyFont="1" applyFill="1" applyBorder="1" applyAlignment="1">
      <alignment horizontal="center"/>
    </xf>
    <xf numFmtId="0" fontId="79" fillId="5" borderId="87" xfId="0" applyFont="1" applyFill="1" applyBorder="1" applyAlignment="1">
      <alignment horizontal="center"/>
    </xf>
    <xf numFmtId="0" fontId="80" fillId="5" borderId="109" xfId="0" applyFont="1" applyFill="1" applyBorder="1" applyAlignment="1">
      <alignment horizontal="center"/>
    </xf>
    <xf numFmtId="0" fontId="80" fillId="5" borderId="0" xfId="0" applyFont="1" applyFill="1" applyAlignment="1">
      <alignment horizontal="center"/>
    </xf>
    <xf numFmtId="0" fontId="80" fillId="5" borderId="90" xfId="0" applyFont="1" applyFill="1" applyBorder="1" applyAlignment="1">
      <alignment horizontal="center"/>
    </xf>
    <xf numFmtId="49" fontId="4" fillId="5" borderId="100" xfId="0" applyNumberFormat="1" applyFont="1" applyFill="1" applyBorder="1" applyAlignment="1" applyProtection="1">
      <alignment horizontal="right"/>
      <protection locked="0"/>
    </xf>
    <xf numFmtId="49" fontId="4" fillId="5" borderId="101" xfId="0" applyNumberFormat="1" applyFont="1" applyFill="1" applyBorder="1" applyAlignment="1" applyProtection="1">
      <alignment horizontal="right"/>
      <protection locked="0"/>
    </xf>
    <xf numFmtId="49" fontId="4" fillId="5" borderId="102" xfId="0" applyNumberFormat="1" applyFont="1" applyFill="1" applyBorder="1" applyAlignment="1" applyProtection="1">
      <alignment horizontal="right"/>
      <protection locked="0"/>
    </xf>
    <xf numFmtId="0" fontId="50" fillId="5" borderId="106" xfId="0" applyFont="1" applyFill="1" applyBorder="1" applyAlignment="1">
      <alignment horizontal="center" vertical="center"/>
    </xf>
  </cellXfs>
  <cellStyles count="81">
    <cellStyle name="=C:\WINDOWS\SYSTEM32\COMMAND.COM" xfId="1" xr:uid="{00000000-0005-0000-0000-000000000000}"/>
    <cellStyle name="•W_laroux" xfId="2" xr:uid="{00000000-0005-0000-0000-000001000000}"/>
    <cellStyle name="Bingo" xfId="3" xr:uid="{00000000-0005-0000-0000-000002000000}"/>
    <cellStyle name="Calc Currency (0)" xfId="4" xr:uid="{00000000-0005-0000-0000-000003000000}"/>
    <cellStyle name="Calc Currency (2)" xfId="5" xr:uid="{00000000-0005-0000-0000-000004000000}"/>
    <cellStyle name="Calc Percent (0)" xfId="6" xr:uid="{00000000-0005-0000-0000-000005000000}"/>
    <cellStyle name="Calc Percent (1)" xfId="7" xr:uid="{00000000-0005-0000-0000-000006000000}"/>
    <cellStyle name="Calc Percent (2)" xfId="8" xr:uid="{00000000-0005-0000-0000-000007000000}"/>
    <cellStyle name="Calc Units (0)" xfId="9" xr:uid="{00000000-0005-0000-0000-000008000000}"/>
    <cellStyle name="Calc Units (1)" xfId="10" xr:uid="{00000000-0005-0000-0000-000009000000}"/>
    <cellStyle name="Calc Units (2)" xfId="11" xr:uid="{00000000-0005-0000-0000-00000A000000}"/>
    <cellStyle name="Comma  - Style1" xfId="12" xr:uid="{00000000-0005-0000-0000-00000B000000}"/>
    <cellStyle name="Comma  - Style2" xfId="13" xr:uid="{00000000-0005-0000-0000-00000C000000}"/>
    <cellStyle name="Comma  - Style3" xfId="14" xr:uid="{00000000-0005-0000-0000-00000D000000}"/>
    <cellStyle name="Comma  - Style4" xfId="15" xr:uid="{00000000-0005-0000-0000-00000E000000}"/>
    <cellStyle name="Comma  - Style5" xfId="16" xr:uid="{00000000-0005-0000-0000-00000F000000}"/>
    <cellStyle name="Comma  - Style6" xfId="17" xr:uid="{00000000-0005-0000-0000-000010000000}"/>
    <cellStyle name="Comma  - Style7" xfId="18" xr:uid="{00000000-0005-0000-0000-000011000000}"/>
    <cellStyle name="Comma  - Style8" xfId="19" xr:uid="{00000000-0005-0000-0000-000012000000}"/>
    <cellStyle name="Comma [0]_#6 Temps &amp; Contractors" xfId="20" xr:uid="{00000000-0005-0000-0000-000013000000}"/>
    <cellStyle name="Comma [00]" xfId="21" xr:uid="{00000000-0005-0000-0000-000014000000}"/>
    <cellStyle name="Comma_#6 Temps &amp; Contractors" xfId="22" xr:uid="{00000000-0005-0000-0000-000015000000}"/>
    <cellStyle name="Currency [0]_#6 Temps &amp; Contractors" xfId="23" xr:uid="{00000000-0005-0000-0000-000016000000}"/>
    <cellStyle name="Currency [00]" xfId="24" xr:uid="{00000000-0005-0000-0000-000017000000}"/>
    <cellStyle name="Currency_#6 Temps &amp; Contractors" xfId="25" xr:uid="{00000000-0005-0000-0000-000018000000}"/>
    <cellStyle name="Date Short" xfId="26" xr:uid="{00000000-0005-0000-0000-000019000000}"/>
    <cellStyle name="Desc" xfId="27" xr:uid="{00000000-0005-0000-0000-00001A000000}"/>
    <cellStyle name="Enter Currency (0)" xfId="28" xr:uid="{00000000-0005-0000-0000-00001B000000}"/>
    <cellStyle name="Enter Currency (2)" xfId="29" xr:uid="{00000000-0005-0000-0000-00001C000000}"/>
    <cellStyle name="Enter Units (0)" xfId="30" xr:uid="{00000000-0005-0000-0000-00001D000000}"/>
    <cellStyle name="Enter Units (1)" xfId="31" xr:uid="{00000000-0005-0000-0000-00001E000000}"/>
    <cellStyle name="Enter Units (2)" xfId="32" xr:uid="{00000000-0005-0000-0000-00001F000000}"/>
    <cellStyle name="Euro" xfId="61" xr:uid="{00000000-0005-0000-0000-000020000000}"/>
    <cellStyle name="Euro 2" xfId="76" xr:uid="{00000000-0005-0000-0000-000021000000}"/>
    <cellStyle name="Grey" xfId="33" xr:uid="{00000000-0005-0000-0000-000022000000}"/>
    <cellStyle name="Header1" xfId="34" xr:uid="{00000000-0005-0000-0000-000023000000}"/>
    <cellStyle name="Header2" xfId="35" xr:uid="{00000000-0005-0000-0000-000024000000}"/>
    <cellStyle name="Hyperlink 2" xfId="75" xr:uid="{00000000-0005-0000-0000-000025000000}"/>
    <cellStyle name="Hyperlink 3" xfId="78" xr:uid="{00000000-0005-0000-0000-000026000000}"/>
    <cellStyle name="Input [yellow]" xfId="36" xr:uid="{00000000-0005-0000-0000-000027000000}"/>
    <cellStyle name="Komma" xfId="80" builtinId="3"/>
    <cellStyle name="Link" xfId="62" builtinId="8"/>
    <cellStyle name="Link Currency (0)" xfId="37" xr:uid="{00000000-0005-0000-0000-000029000000}"/>
    <cellStyle name="Link Currency (2)" xfId="38" xr:uid="{00000000-0005-0000-0000-00002A000000}"/>
    <cellStyle name="Link Units (0)" xfId="39" xr:uid="{00000000-0005-0000-0000-00002B000000}"/>
    <cellStyle name="Link Units (1)" xfId="40" xr:uid="{00000000-0005-0000-0000-00002C000000}"/>
    <cellStyle name="Link Units (2)" xfId="41" xr:uid="{00000000-0005-0000-0000-00002D000000}"/>
    <cellStyle name="Normal - Style1" xfId="42" xr:uid="{00000000-0005-0000-0000-00002E000000}"/>
    <cellStyle name="Normal_# 41-Market &amp;Trends" xfId="43" xr:uid="{00000000-0005-0000-0000-00002F000000}"/>
    <cellStyle name="Œ…‹æØ‚è [0.00]_laroux" xfId="44" xr:uid="{00000000-0005-0000-0000-000030000000}"/>
    <cellStyle name="Œ…‹æØ‚è_laroux" xfId="45" xr:uid="{00000000-0005-0000-0000-000031000000}"/>
    <cellStyle name="Percent [0]" xfId="46" xr:uid="{00000000-0005-0000-0000-000032000000}"/>
    <cellStyle name="Percent [00]" xfId="47" xr:uid="{00000000-0005-0000-0000-000033000000}"/>
    <cellStyle name="Percent [2]" xfId="48" xr:uid="{00000000-0005-0000-0000-000034000000}"/>
    <cellStyle name="Percent_#6 Temps &amp; Contractors" xfId="49" xr:uid="{00000000-0005-0000-0000-000035000000}"/>
    <cellStyle name="PrePop Currency (0)" xfId="50" xr:uid="{00000000-0005-0000-0000-000036000000}"/>
    <cellStyle name="PrePop Currency (2)" xfId="51" xr:uid="{00000000-0005-0000-0000-000037000000}"/>
    <cellStyle name="PrePop Units (0)" xfId="52" xr:uid="{00000000-0005-0000-0000-000038000000}"/>
    <cellStyle name="PrePop Units (1)" xfId="53" xr:uid="{00000000-0005-0000-0000-000039000000}"/>
    <cellStyle name="PrePop Units (2)" xfId="54" xr:uid="{00000000-0005-0000-0000-00003A000000}"/>
    <cellStyle name="Prozent 2" xfId="77" xr:uid="{00000000-0005-0000-0000-00003B000000}"/>
    <cellStyle name="Standard" xfId="0" builtinId="0"/>
    <cellStyle name="Standard 2" xfId="55" xr:uid="{00000000-0005-0000-0000-00003D000000}"/>
    <cellStyle name="Standard 2 2" xfId="66" xr:uid="{00000000-0005-0000-0000-00003E000000}"/>
    <cellStyle name="Standard 2 2 2" xfId="67" xr:uid="{00000000-0005-0000-0000-00003F000000}"/>
    <cellStyle name="Standard 2 2 3" xfId="68" xr:uid="{00000000-0005-0000-0000-000040000000}"/>
    <cellStyle name="Standard 2 2 4" xfId="69" xr:uid="{00000000-0005-0000-0000-000041000000}"/>
    <cellStyle name="Standard 2 3" xfId="70" xr:uid="{00000000-0005-0000-0000-000042000000}"/>
    <cellStyle name="Standard 2 4" xfId="65" xr:uid="{00000000-0005-0000-0000-000043000000}"/>
    <cellStyle name="Standard 3" xfId="60" xr:uid="{00000000-0005-0000-0000-000044000000}"/>
    <cellStyle name="Standard 3 2" xfId="71" xr:uid="{00000000-0005-0000-0000-000045000000}"/>
    <cellStyle name="Standard 3 3" xfId="72" xr:uid="{00000000-0005-0000-0000-000046000000}"/>
    <cellStyle name="Standard 3 4" xfId="73" xr:uid="{00000000-0005-0000-0000-000047000000}"/>
    <cellStyle name="Standard 4" xfId="74" xr:uid="{00000000-0005-0000-0000-000048000000}"/>
    <cellStyle name="Standard 6" xfId="64" xr:uid="{00000000-0005-0000-0000-000049000000}"/>
    <cellStyle name="Standard 7" xfId="79" xr:uid="{00000000-0005-0000-0000-00004A000000}"/>
    <cellStyle name="Text Indent A" xfId="56" xr:uid="{00000000-0005-0000-0000-00004C000000}"/>
    <cellStyle name="Text Indent B" xfId="57" xr:uid="{00000000-0005-0000-0000-00004D000000}"/>
    <cellStyle name="Text Indent C" xfId="58" xr:uid="{00000000-0005-0000-0000-00004E000000}"/>
    <cellStyle name="Update" xfId="59" xr:uid="{00000000-0005-0000-0000-00004F000000}"/>
    <cellStyle name="Währung" xfId="63" builtinId="4"/>
  </cellStyles>
  <dxfs count="0"/>
  <tableStyles count="0" defaultTableStyle="TableStyleMedium9" defaultPivotStyle="PivotStyleLight16"/>
  <colors>
    <mruColors>
      <color rgb="FFFFFF66"/>
      <color rgb="FFD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ustomXml" Target="../ink/ink1.xml"/><Relationship Id="rId2" Type="http://schemas.openxmlformats.org/officeDocument/2006/relationships/image" Target="../media/image7.svg"/><Relationship Id="rId1" Type="http://schemas.openxmlformats.org/officeDocument/2006/relationships/image" Target="../media/image6.png"/><Relationship Id="rId5" Type="http://schemas.openxmlformats.org/officeDocument/2006/relationships/customXml" Target="../ink/ink2.xml"/><Relationship Id="rId4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NULL"/><Relationship Id="rId1" Type="http://schemas.openxmlformats.org/officeDocument/2006/relationships/hyperlink" Target="http://shop.zgonc.at/index.php" TargetMode="Externa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400051</xdr:colOff>
      <xdr:row>0</xdr:row>
      <xdr:rowOff>19050</xdr:rowOff>
    </xdr:from>
    <xdr:to>
      <xdr:col>6</xdr:col>
      <xdr:colOff>222037</xdr:colOff>
      <xdr:row>5</xdr:row>
      <xdr:rowOff>57150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812715F-C220-47A0-8104-36C6EB75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4139" y="19050"/>
          <a:ext cx="879261" cy="942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190500</xdr:colOff>
      <xdr:row>2</xdr:row>
      <xdr:rowOff>44508</xdr:rowOff>
    </xdr:to>
    <xdr:pic>
      <xdr:nvPicPr>
        <xdr:cNvPr id="2" name="Grafik 1" descr="Logo Erste Bank">
          <a:extLst>
            <a:ext uri="{FF2B5EF4-FFF2-40B4-BE49-F238E27FC236}">
              <a16:creationId xmlns:a16="http://schemas.microsoft.com/office/drawing/2014/main" id="{DDCB5D7D-89EB-48C1-9AE9-033E45C08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5" r="41341" b="31580"/>
        <a:stretch>
          <a:fillRect/>
        </a:stretch>
      </xdr:blipFill>
      <xdr:spPr bwMode="auto">
        <a:xfrm>
          <a:off x="466725" y="180975"/>
          <a:ext cx="752475" cy="22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15</xdr:row>
      <xdr:rowOff>9525</xdr:rowOff>
    </xdr:from>
    <xdr:to>
      <xdr:col>3</xdr:col>
      <xdr:colOff>9525</xdr:colOff>
      <xdr:row>16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84D7F6-5F72-43C5-8507-1BB6B8BF65A9}"/>
            </a:ext>
          </a:extLst>
        </xdr:cNvPr>
        <xdr:cNvSpPr>
          <a:spLocks noChangeShapeType="1"/>
        </xdr:cNvSpPr>
      </xdr:nvSpPr>
      <xdr:spPr bwMode="auto">
        <a:xfrm>
          <a:off x="1114425" y="2767013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0</xdr:rowOff>
    </xdr:from>
    <xdr:to>
      <xdr:col>3</xdr:col>
      <xdr:colOff>152400</xdr:colOff>
      <xdr:row>15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C012066-08AA-49D6-BD19-BCD192A5A239}"/>
            </a:ext>
          </a:extLst>
        </xdr:cNvPr>
        <xdr:cNvSpPr>
          <a:spLocks noChangeShapeType="1"/>
        </xdr:cNvSpPr>
      </xdr:nvSpPr>
      <xdr:spPr bwMode="auto">
        <a:xfrm>
          <a:off x="1114425" y="2757488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</xdr:row>
      <xdr:rowOff>0</xdr:rowOff>
    </xdr:from>
    <xdr:to>
      <xdr:col>3</xdr:col>
      <xdr:colOff>9525</xdr:colOff>
      <xdr:row>20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2726E4-A1E2-4752-82C5-6F5056125D40}"/>
            </a:ext>
          </a:extLst>
        </xdr:cNvPr>
        <xdr:cNvSpPr>
          <a:spLocks noChangeShapeType="1"/>
        </xdr:cNvSpPr>
      </xdr:nvSpPr>
      <xdr:spPr bwMode="auto">
        <a:xfrm>
          <a:off x="1114425" y="3481388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19</xdr:row>
      <xdr:rowOff>9525</xdr:rowOff>
    </xdr:from>
    <xdr:to>
      <xdr:col>8</xdr:col>
      <xdr:colOff>323850</xdr:colOff>
      <xdr:row>20</xdr:row>
      <xdr:rowOff>9525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10F3A405-3FAA-462A-A334-A2F7F4607309}"/>
            </a:ext>
          </a:extLst>
        </xdr:cNvPr>
        <xdr:cNvSpPr>
          <a:spLocks noChangeShapeType="1"/>
        </xdr:cNvSpPr>
      </xdr:nvSpPr>
      <xdr:spPr bwMode="auto">
        <a:xfrm>
          <a:off x="4452938" y="3490913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</xdr:row>
      <xdr:rowOff>0</xdr:rowOff>
    </xdr:from>
    <xdr:to>
      <xdr:col>8</xdr:col>
      <xdr:colOff>333375</xdr:colOff>
      <xdr:row>15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DAA8BB05-92D3-4507-90D7-102BFAD40858}"/>
            </a:ext>
          </a:extLst>
        </xdr:cNvPr>
        <xdr:cNvSpPr>
          <a:spLocks noChangeShapeType="1"/>
        </xdr:cNvSpPr>
      </xdr:nvSpPr>
      <xdr:spPr bwMode="auto">
        <a:xfrm>
          <a:off x="4319588" y="2757488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15</xdr:row>
      <xdr:rowOff>0</xdr:rowOff>
    </xdr:from>
    <xdr:to>
      <xdr:col>8</xdr:col>
      <xdr:colOff>323850</xdr:colOff>
      <xdr:row>16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96A3D780-518F-491F-B05C-CB56852647AF}"/>
            </a:ext>
          </a:extLst>
        </xdr:cNvPr>
        <xdr:cNvSpPr>
          <a:spLocks noChangeShapeType="1"/>
        </xdr:cNvSpPr>
      </xdr:nvSpPr>
      <xdr:spPr bwMode="auto">
        <a:xfrm>
          <a:off x="4452938" y="2757488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752475</xdr:colOff>
      <xdr:row>6</xdr:row>
      <xdr:rowOff>9525</xdr:rowOff>
    </xdr:from>
    <xdr:to>
      <xdr:col>11</xdr:col>
      <xdr:colOff>0</xdr:colOff>
      <xdr:row>6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63F7D88-82BE-4BC7-8843-DEF73431B77B}"/>
            </a:ext>
          </a:extLst>
        </xdr:cNvPr>
        <xdr:cNvSpPr>
          <a:spLocks noChangeArrowheads="1"/>
        </xdr:cNvSpPr>
      </xdr:nvSpPr>
      <xdr:spPr bwMode="auto">
        <a:xfrm>
          <a:off x="4881563" y="1119188"/>
          <a:ext cx="762000" cy="66675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533400</xdr:colOff>
      <xdr:row>3</xdr:row>
      <xdr:rowOff>19050</xdr:rowOff>
    </xdr:from>
    <xdr:to>
      <xdr:col>10</xdr:col>
      <xdr:colOff>152400</xdr:colOff>
      <xdr:row>3</xdr:row>
      <xdr:rowOff>95250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FD1CB21A-F3EC-448C-841E-42C1651EF343}"/>
            </a:ext>
          </a:extLst>
        </xdr:cNvPr>
        <xdr:cNvSpPr>
          <a:spLocks noChangeArrowheads="1"/>
        </xdr:cNvSpPr>
      </xdr:nvSpPr>
      <xdr:spPr bwMode="auto">
        <a:xfrm>
          <a:off x="5643563" y="566738"/>
          <a:ext cx="0" cy="76200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295275</xdr:colOff>
      <xdr:row>3</xdr:row>
      <xdr:rowOff>9525</xdr:rowOff>
    </xdr:from>
    <xdr:to>
      <xdr:col>10</xdr:col>
      <xdr:colOff>142875</xdr:colOff>
      <xdr:row>3</xdr:row>
      <xdr:rowOff>66675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53F55F4D-FE5B-45B6-8F00-1EAD45D18BB8}"/>
            </a:ext>
          </a:extLst>
        </xdr:cNvPr>
        <xdr:cNvSpPr>
          <a:spLocks noChangeArrowheads="1"/>
        </xdr:cNvSpPr>
      </xdr:nvSpPr>
      <xdr:spPr bwMode="auto">
        <a:xfrm>
          <a:off x="4424363" y="557213"/>
          <a:ext cx="1200150" cy="57150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352425</xdr:colOff>
      <xdr:row>4</xdr:row>
      <xdr:rowOff>142875</xdr:rowOff>
    </xdr:from>
    <xdr:to>
      <xdr:col>9</xdr:col>
      <xdr:colOff>428625</xdr:colOff>
      <xdr:row>5</xdr:row>
      <xdr:rowOff>47625</xdr:rowOff>
    </xdr:to>
    <xdr:sp macro="" textlink="">
      <xdr:nvSpPr>
        <xdr:cNvPr id="11" name="Freeform 10">
          <a:extLst>
            <a:ext uri="{FF2B5EF4-FFF2-40B4-BE49-F238E27FC236}">
              <a16:creationId xmlns:a16="http://schemas.microsoft.com/office/drawing/2014/main" id="{BE92335E-7A91-4B68-AC0E-3249C57F0D3C}"/>
            </a:ext>
          </a:extLst>
        </xdr:cNvPr>
        <xdr:cNvSpPr>
          <a:spLocks/>
        </xdr:cNvSpPr>
      </xdr:nvSpPr>
      <xdr:spPr bwMode="auto">
        <a:xfrm>
          <a:off x="5243513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104775</xdr:colOff>
      <xdr:row>4</xdr:row>
      <xdr:rowOff>142875</xdr:rowOff>
    </xdr:from>
    <xdr:to>
      <xdr:col>9</xdr:col>
      <xdr:colOff>180975</xdr:colOff>
      <xdr:row>5</xdr:row>
      <xdr:rowOff>47625</xdr:rowOff>
    </xdr:to>
    <xdr:sp macro="" textlink="">
      <xdr:nvSpPr>
        <xdr:cNvPr id="12" name="Freeform 11">
          <a:extLst>
            <a:ext uri="{FF2B5EF4-FFF2-40B4-BE49-F238E27FC236}">
              <a16:creationId xmlns:a16="http://schemas.microsoft.com/office/drawing/2014/main" id="{BB8640E6-AAB3-43AB-8E41-5486A9EB5095}"/>
            </a:ext>
          </a:extLst>
        </xdr:cNvPr>
        <xdr:cNvSpPr>
          <a:spLocks/>
        </xdr:cNvSpPr>
      </xdr:nvSpPr>
      <xdr:spPr bwMode="auto">
        <a:xfrm>
          <a:off x="4995863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619125</xdr:colOff>
      <xdr:row>4</xdr:row>
      <xdr:rowOff>142875</xdr:rowOff>
    </xdr:from>
    <xdr:to>
      <xdr:col>8</xdr:col>
      <xdr:colOff>695325</xdr:colOff>
      <xdr:row>5</xdr:row>
      <xdr:rowOff>47625</xdr:rowOff>
    </xdr:to>
    <xdr:sp macro="" textlink="">
      <xdr:nvSpPr>
        <xdr:cNvPr id="13" name="Freeform 12">
          <a:extLst>
            <a:ext uri="{FF2B5EF4-FFF2-40B4-BE49-F238E27FC236}">
              <a16:creationId xmlns:a16="http://schemas.microsoft.com/office/drawing/2014/main" id="{FB2AE21D-A56D-4E71-9FBE-5409D6A17922}"/>
            </a:ext>
          </a:extLst>
        </xdr:cNvPr>
        <xdr:cNvSpPr>
          <a:spLocks/>
        </xdr:cNvSpPr>
      </xdr:nvSpPr>
      <xdr:spPr bwMode="auto">
        <a:xfrm>
          <a:off x="4748213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</xdr:colOff>
      <xdr:row>39</xdr:row>
      <xdr:rowOff>9525</xdr:rowOff>
    </xdr:from>
    <xdr:to>
      <xdr:col>3</xdr:col>
      <xdr:colOff>9525</xdr:colOff>
      <xdr:row>40</xdr:row>
      <xdr:rowOff>9525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9CD5070-B3E8-4FDC-9269-C05D2DB2D424}"/>
            </a:ext>
          </a:extLst>
        </xdr:cNvPr>
        <xdr:cNvSpPr>
          <a:spLocks noChangeShapeType="1"/>
        </xdr:cNvSpPr>
      </xdr:nvSpPr>
      <xdr:spPr bwMode="auto">
        <a:xfrm>
          <a:off x="1114425" y="2767013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39</xdr:row>
      <xdr:rowOff>0</xdr:rowOff>
    </xdr:from>
    <xdr:to>
      <xdr:col>3</xdr:col>
      <xdr:colOff>152400</xdr:colOff>
      <xdr:row>39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ABAE267-0F2A-48B4-AF4B-BC12F61AF601}"/>
            </a:ext>
          </a:extLst>
        </xdr:cNvPr>
        <xdr:cNvSpPr>
          <a:spLocks noChangeShapeType="1"/>
        </xdr:cNvSpPr>
      </xdr:nvSpPr>
      <xdr:spPr bwMode="auto">
        <a:xfrm>
          <a:off x="1114425" y="2757488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43</xdr:row>
      <xdr:rowOff>0</xdr:rowOff>
    </xdr:from>
    <xdr:to>
      <xdr:col>3</xdr:col>
      <xdr:colOff>9525</xdr:colOff>
      <xdr:row>44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F9C40EE-64BA-46B2-8E69-34E222D71340}"/>
            </a:ext>
          </a:extLst>
        </xdr:cNvPr>
        <xdr:cNvSpPr>
          <a:spLocks noChangeShapeType="1"/>
        </xdr:cNvSpPr>
      </xdr:nvSpPr>
      <xdr:spPr bwMode="auto">
        <a:xfrm>
          <a:off x="1114425" y="3481388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43</xdr:row>
      <xdr:rowOff>9525</xdr:rowOff>
    </xdr:from>
    <xdr:to>
      <xdr:col>8</xdr:col>
      <xdr:colOff>323850</xdr:colOff>
      <xdr:row>44</xdr:row>
      <xdr:rowOff>9525</xdr:rowOff>
    </xdr:to>
    <xdr:sp macro="" textlink="">
      <xdr:nvSpPr>
        <xdr:cNvPr id="17" name="Line 4">
          <a:extLst>
            <a:ext uri="{FF2B5EF4-FFF2-40B4-BE49-F238E27FC236}">
              <a16:creationId xmlns:a16="http://schemas.microsoft.com/office/drawing/2014/main" id="{ACFB2659-CEC4-4131-AD28-A62DEBB070EE}"/>
            </a:ext>
          </a:extLst>
        </xdr:cNvPr>
        <xdr:cNvSpPr>
          <a:spLocks noChangeShapeType="1"/>
        </xdr:cNvSpPr>
      </xdr:nvSpPr>
      <xdr:spPr bwMode="auto">
        <a:xfrm>
          <a:off x="4452938" y="3490913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</xdr:row>
      <xdr:rowOff>0</xdr:rowOff>
    </xdr:from>
    <xdr:to>
      <xdr:col>8</xdr:col>
      <xdr:colOff>333375</xdr:colOff>
      <xdr:row>39</xdr:row>
      <xdr:rowOff>0</xdr:rowOff>
    </xdr:to>
    <xdr:sp macro="" textlink="">
      <xdr:nvSpPr>
        <xdr:cNvPr id="18" name="Line 5">
          <a:extLst>
            <a:ext uri="{FF2B5EF4-FFF2-40B4-BE49-F238E27FC236}">
              <a16:creationId xmlns:a16="http://schemas.microsoft.com/office/drawing/2014/main" id="{E88AAEDD-6C60-485C-B58C-BE7FEB6CBD72}"/>
            </a:ext>
          </a:extLst>
        </xdr:cNvPr>
        <xdr:cNvSpPr>
          <a:spLocks noChangeShapeType="1"/>
        </xdr:cNvSpPr>
      </xdr:nvSpPr>
      <xdr:spPr bwMode="auto">
        <a:xfrm>
          <a:off x="4319588" y="2757488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39</xdr:row>
      <xdr:rowOff>0</xdr:rowOff>
    </xdr:from>
    <xdr:to>
      <xdr:col>8</xdr:col>
      <xdr:colOff>323850</xdr:colOff>
      <xdr:row>40</xdr:row>
      <xdr:rowOff>0</xdr:rowOff>
    </xdr:to>
    <xdr:sp macro="" textlink="">
      <xdr:nvSpPr>
        <xdr:cNvPr id="19" name="Line 6">
          <a:extLst>
            <a:ext uri="{FF2B5EF4-FFF2-40B4-BE49-F238E27FC236}">
              <a16:creationId xmlns:a16="http://schemas.microsoft.com/office/drawing/2014/main" id="{093A381F-30D2-4228-ABD7-05F11C8E2950}"/>
            </a:ext>
          </a:extLst>
        </xdr:cNvPr>
        <xdr:cNvSpPr>
          <a:spLocks noChangeShapeType="1"/>
        </xdr:cNvSpPr>
      </xdr:nvSpPr>
      <xdr:spPr bwMode="auto">
        <a:xfrm>
          <a:off x="4452938" y="2757488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752475</xdr:colOff>
      <xdr:row>30</xdr:row>
      <xdr:rowOff>9525</xdr:rowOff>
    </xdr:from>
    <xdr:to>
      <xdr:col>11</xdr:col>
      <xdr:colOff>0</xdr:colOff>
      <xdr:row>30</xdr:row>
      <xdr:rowOff>76200</xdr:rowOff>
    </xdr:to>
    <xdr:sp macro="" textlink="">
      <xdr:nvSpPr>
        <xdr:cNvPr id="20" name="Rectangle 7">
          <a:extLst>
            <a:ext uri="{FF2B5EF4-FFF2-40B4-BE49-F238E27FC236}">
              <a16:creationId xmlns:a16="http://schemas.microsoft.com/office/drawing/2014/main" id="{E430EE02-209A-4229-8897-9FE250EE0D2F}"/>
            </a:ext>
          </a:extLst>
        </xdr:cNvPr>
        <xdr:cNvSpPr>
          <a:spLocks noChangeArrowheads="1"/>
        </xdr:cNvSpPr>
      </xdr:nvSpPr>
      <xdr:spPr bwMode="auto">
        <a:xfrm>
          <a:off x="4881563" y="1119188"/>
          <a:ext cx="762000" cy="66675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533400</xdr:colOff>
      <xdr:row>27</xdr:row>
      <xdr:rowOff>19050</xdr:rowOff>
    </xdr:from>
    <xdr:to>
      <xdr:col>10</xdr:col>
      <xdr:colOff>152400</xdr:colOff>
      <xdr:row>27</xdr:row>
      <xdr:rowOff>95250</xdr:rowOff>
    </xdr:to>
    <xdr:sp macro="" textlink="">
      <xdr:nvSpPr>
        <xdr:cNvPr id="21" name="Rectangle 8">
          <a:extLst>
            <a:ext uri="{FF2B5EF4-FFF2-40B4-BE49-F238E27FC236}">
              <a16:creationId xmlns:a16="http://schemas.microsoft.com/office/drawing/2014/main" id="{1494AE18-4CF9-40BD-AC76-B4AC46B9A3E4}"/>
            </a:ext>
          </a:extLst>
        </xdr:cNvPr>
        <xdr:cNvSpPr>
          <a:spLocks noChangeArrowheads="1"/>
        </xdr:cNvSpPr>
      </xdr:nvSpPr>
      <xdr:spPr bwMode="auto">
        <a:xfrm>
          <a:off x="5643563" y="566738"/>
          <a:ext cx="0" cy="76200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295275</xdr:colOff>
      <xdr:row>27</xdr:row>
      <xdr:rowOff>9525</xdr:rowOff>
    </xdr:from>
    <xdr:to>
      <xdr:col>10</xdr:col>
      <xdr:colOff>142875</xdr:colOff>
      <xdr:row>27</xdr:row>
      <xdr:rowOff>66675</xdr:rowOff>
    </xdr:to>
    <xdr:sp macro="" textlink="">
      <xdr:nvSpPr>
        <xdr:cNvPr id="22" name="Rectangle 9">
          <a:extLst>
            <a:ext uri="{FF2B5EF4-FFF2-40B4-BE49-F238E27FC236}">
              <a16:creationId xmlns:a16="http://schemas.microsoft.com/office/drawing/2014/main" id="{BC4CF7EE-5B98-476D-92DF-6B25306BFD7B}"/>
            </a:ext>
          </a:extLst>
        </xdr:cNvPr>
        <xdr:cNvSpPr>
          <a:spLocks noChangeArrowheads="1"/>
        </xdr:cNvSpPr>
      </xdr:nvSpPr>
      <xdr:spPr bwMode="auto">
        <a:xfrm>
          <a:off x="4424363" y="557213"/>
          <a:ext cx="1200150" cy="57150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352425</xdr:colOff>
      <xdr:row>28</xdr:row>
      <xdr:rowOff>142875</xdr:rowOff>
    </xdr:from>
    <xdr:to>
      <xdr:col>9</xdr:col>
      <xdr:colOff>428625</xdr:colOff>
      <xdr:row>29</xdr:row>
      <xdr:rowOff>47625</xdr:rowOff>
    </xdr:to>
    <xdr:sp macro="" textlink="">
      <xdr:nvSpPr>
        <xdr:cNvPr id="23" name="Freeform 10">
          <a:extLst>
            <a:ext uri="{FF2B5EF4-FFF2-40B4-BE49-F238E27FC236}">
              <a16:creationId xmlns:a16="http://schemas.microsoft.com/office/drawing/2014/main" id="{8A796B94-BE5E-458D-9254-9BABF1C91A8F}"/>
            </a:ext>
          </a:extLst>
        </xdr:cNvPr>
        <xdr:cNvSpPr>
          <a:spLocks/>
        </xdr:cNvSpPr>
      </xdr:nvSpPr>
      <xdr:spPr bwMode="auto">
        <a:xfrm>
          <a:off x="5243513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104775</xdr:colOff>
      <xdr:row>28</xdr:row>
      <xdr:rowOff>142875</xdr:rowOff>
    </xdr:from>
    <xdr:to>
      <xdr:col>9</xdr:col>
      <xdr:colOff>180975</xdr:colOff>
      <xdr:row>29</xdr:row>
      <xdr:rowOff>47625</xdr:rowOff>
    </xdr:to>
    <xdr:sp macro="" textlink="">
      <xdr:nvSpPr>
        <xdr:cNvPr id="24" name="Freeform 11">
          <a:extLst>
            <a:ext uri="{FF2B5EF4-FFF2-40B4-BE49-F238E27FC236}">
              <a16:creationId xmlns:a16="http://schemas.microsoft.com/office/drawing/2014/main" id="{D73FB51B-AD03-4979-B13B-DBBB4C85C121}"/>
            </a:ext>
          </a:extLst>
        </xdr:cNvPr>
        <xdr:cNvSpPr>
          <a:spLocks/>
        </xdr:cNvSpPr>
      </xdr:nvSpPr>
      <xdr:spPr bwMode="auto">
        <a:xfrm>
          <a:off x="4995863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619125</xdr:colOff>
      <xdr:row>28</xdr:row>
      <xdr:rowOff>142875</xdr:rowOff>
    </xdr:from>
    <xdr:to>
      <xdr:col>8</xdr:col>
      <xdr:colOff>695325</xdr:colOff>
      <xdr:row>29</xdr:row>
      <xdr:rowOff>47625</xdr:rowOff>
    </xdr:to>
    <xdr:sp macro="" textlink="">
      <xdr:nvSpPr>
        <xdr:cNvPr id="25" name="Freeform 12">
          <a:extLst>
            <a:ext uri="{FF2B5EF4-FFF2-40B4-BE49-F238E27FC236}">
              <a16:creationId xmlns:a16="http://schemas.microsoft.com/office/drawing/2014/main" id="{6F72371C-53CD-447B-91B3-843EAC2DF811}"/>
            </a:ext>
          </a:extLst>
        </xdr:cNvPr>
        <xdr:cNvSpPr>
          <a:spLocks/>
        </xdr:cNvSpPr>
      </xdr:nvSpPr>
      <xdr:spPr bwMode="auto">
        <a:xfrm>
          <a:off x="4748213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</xdr:colOff>
      <xdr:row>63</xdr:row>
      <xdr:rowOff>9525</xdr:rowOff>
    </xdr:from>
    <xdr:to>
      <xdr:col>3</xdr:col>
      <xdr:colOff>9525</xdr:colOff>
      <xdr:row>64</xdr:row>
      <xdr:rowOff>9525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8EDE9F5-662E-4F34-B849-789FCEA8A49B}"/>
            </a:ext>
          </a:extLst>
        </xdr:cNvPr>
        <xdr:cNvSpPr>
          <a:spLocks noChangeShapeType="1"/>
        </xdr:cNvSpPr>
      </xdr:nvSpPr>
      <xdr:spPr bwMode="auto">
        <a:xfrm>
          <a:off x="1114425" y="7181850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63</xdr:row>
      <xdr:rowOff>0</xdr:rowOff>
    </xdr:from>
    <xdr:to>
      <xdr:col>3</xdr:col>
      <xdr:colOff>152400</xdr:colOff>
      <xdr:row>63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460EE0-BDCF-4F4D-AF05-E83992652E6C}"/>
            </a:ext>
          </a:extLst>
        </xdr:cNvPr>
        <xdr:cNvSpPr>
          <a:spLocks noChangeShapeType="1"/>
        </xdr:cNvSpPr>
      </xdr:nvSpPr>
      <xdr:spPr bwMode="auto">
        <a:xfrm>
          <a:off x="1114425" y="7172325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67</xdr:row>
      <xdr:rowOff>0</xdr:rowOff>
    </xdr:from>
    <xdr:to>
      <xdr:col>3</xdr:col>
      <xdr:colOff>9525</xdr:colOff>
      <xdr:row>68</xdr:row>
      <xdr:rowOff>0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43EBCD2-75C2-40AF-ABA9-98733EEE1C68}"/>
            </a:ext>
          </a:extLst>
        </xdr:cNvPr>
        <xdr:cNvSpPr>
          <a:spLocks noChangeShapeType="1"/>
        </xdr:cNvSpPr>
      </xdr:nvSpPr>
      <xdr:spPr bwMode="auto">
        <a:xfrm>
          <a:off x="1114425" y="7896225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67</xdr:row>
      <xdr:rowOff>9525</xdr:rowOff>
    </xdr:from>
    <xdr:to>
      <xdr:col>8</xdr:col>
      <xdr:colOff>323850</xdr:colOff>
      <xdr:row>68</xdr:row>
      <xdr:rowOff>9525</xdr:rowOff>
    </xdr:to>
    <xdr:sp macro="" textlink="">
      <xdr:nvSpPr>
        <xdr:cNvPr id="53" name="Line 4">
          <a:extLst>
            <a:ext uri="{FF2B5EF4-FFF2-40B4-BE49-F238E27FC236}">
              <a16:creationId xmlns:a16="http://schemas.microsoft.com/office/drawing/2014/main" id="{0DEE16CC-31EB-43B5-BED5-0185238CC9D7}"/>
            </a:ext>
          </a:extLst>
        </xdr:cNvPr>
        <xdr:cNvSpPr>
          <a:spLocks noChangeShapeType="1"/>
        </xdr:cNvSpPr>
      </xdr:nvSpPr>
      <xdr:spPr bwMode="auto">
        <a:xfrm>
          <a:off x="4500563" y="7905750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</xdr:row>
      <xdr:rowOff>0</xdr:rowOff>
    </xdr:from>
    <xdr:to>
      <xdr:col>8</xdr:col>
      <xdr:colOff>333375</xdr:colOff>
      <xdr:row>63</xdr:row>
      <xdr:rowOff>0</xdr:rowOff>
    </xdr:to>
    <xdr:sp macro="" textlink="">
      <xdr:nvSpPr>
        <xdr:cNvPr id="54" name="Line 5">
          <a:extLst>
            <a:ext uri="{FF2B5EF4-FFF2-40B4-BE49-F238E27FC236}">
              <a16:creationId xmlns:a16="http://schemas.microsoft.com/office/drawing/2014/main" id="{7EED25E4-418A-4BBE-B75B-C053FDF6963D}"/>
            </a:ext>
          </a:extLst>
        </xdr:cNvPr>
        <xdr:cNvSpPr>
          <a:spLocks noChangeShapeType="1"/>
        </xdr:cNvSpPr>
      </xdr:nvSpPr>
      <xdr:spPr bwMode="auto">
        <a:xfrm>
          <a:off x="4367213" y="7172325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63</xdr:row>
      <xdr:rowOff>0</xdr:rowOff>
    </xdr:from>
    <xdr:to>
      <xdr:col>8</xdr:col>
      <xdr:colOff>323850</xdr:colOff>
      <xdr:row>64</xdr:row>
      <xdr:rowOff>0</xdr:rowOff>
    </xdr:to>
    <xdr:sp macro="" textlink="">
      <xdr:nvSpPr>
        <xdr:cNvPr id="55" name="Line 6">
          <a:extLst>
            <a:ext uri="{FF2B5EF4-FFF2-40B4-BE49-F238E27FC236}">
              <a16:creationId xmlns:a16="http://schemas.microsoft.com/office/drawing/2014/main" id="{F1518E31-9403-4345-82F5-11C6C5C384C0}"/>
            </a:ext>
          </a:extLst>
        </xdr:cNvPr>
        <xdr:cNvSpPr>
          <a:spLocks noChangeShapeType="1"/>
        </xdr:cNvSpPr>
      </xdr:nvSpPr>
      <xdr:spPr bwMode="auto">
        <a:xfrm>
          <a:off x="4500563" y="7172325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752475</xdr:colOff>
      <xdr:row>54</xdr:row>
      <xdr:rowOff>9525</xdr:rowOff>
    </xdr:from>
    <xdr:to>
      <xdr:col>11</xdr:col>
      <xdr:colOff>0</xdr:colOff>
      <xdr:row>54</xdr:row>
      <xdr:rowOff>76200</xdr:rowOff>
    </xdr:to>
    <xdr:sp macro="" textlink="">
      <xdr:nvSpPr>
        <xdr:cNvPr id="56" name="Rectangle 7">
          <a:extLst>
            <a:ext uri="{FF2B5EF4-FFF2-40B4-BE49-F238E27FC236}">
              <a16:creationId xmlns:a16="http://schemas.microsoft.com/office/drawing/2014/main" id="{8250C196-FEE5-4F84-BD9E-716808BD19DD}"/>
            </a:ext>
          </a:extLst>
        </xdr:cNvPr>
        <xdr:cNvSpPr>
          <a:spLocks noChangeArrowheads="1"/>
        </xdr:cNvSpPr>
      </xdr:nvSpPr>
      <xdr:spPr bwMode="auto">
        <a:xfrm>
          <a:off x="4929188" y="5505450"/>
          <a:ext cx="762000" cy="66675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533400</xdr:colOff>
      <xdr:row>51</xdr:row>
      <xdr:rowOff>19050</xdr:rowOff>
    </xdr:from>
    <xdr:to>
      <xdr:col>10</xdr:col>
      <xdr:colOff>152400</xdr:colOff>
      <xdr:row>51</xdr:row>
      <xdr:rowOff>95250</xdr:rowOff>
    </xdr:to>
    <xdr:sp macro="" textlink="">
      <xdr:nvSpPr>
        <xdr:cNvPr id="57" name="Rectangle 8">
          <a:extLst>
            <a:ext uri="{FF2B5EF4-FFF2-40B4-BE49-F238E27FC236}">
              <a16:creationId xmlns:a16="http://schemas.microsoft.com/office/drawing/2014/main" id="{55DA4244-337E-4075-B4E6-0B68A961F7CD}"/>
            </a:ext>
          </a:extLst>
        </xdr:cNvPr>
        <xdr:cNvSpPr>
          <a:spLocks noChangeArrowheads="1"/>
        </xdr:cNvSpPr>
      </xdr:nvSpPr>
      <xdr:spPr bwMode="auto">
        <a:xfrm>
          <a:off x="5691188" y="4953000"/>
          <a:ext cx="0" cy="76200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295275</xdr:colOff>
      <xdr:row>51</xdr:row>
      <xdr:rowOff>9525</xdr:rowOff>
    </xdr:from>
    <xdr:to>
      <xdr:col>10</xdr:col>
      <xdr:colOff>142875</xdr:colOff>
      <xdr:row>51</xdr:row>
      <xdr:rowOff>66675</xdr:rowOff>
    </xdr:to>
    <xdr:sp macro="" textlink="">
      <xdr:nvSpPr>
        <xdr:cNvPr id="58" name="Rectangle 9">
          <a:extLst>
            <a:ext uri="{FF2B5EF4-FFF2-40B4-BE49-F238E27FC236}">
              <a16:creationId xmlns:a16="http://schemas.microsoft.com/office/drawing/2014/main" id="{4785D119-BACE-43DC-9CC1-DE8AF9C90733}"/>
            </a:ext>
          </a:extLst>
        </xdr:cNvPr>
        <xdr:cNvSpPr>
          <a:spLocks noChangeArrowheads="1"/>
        </xdr:cNvSpPr>
      </xdr:nvSpPr>
      <xdr:spPr bwMode="auto">
        <a:xfrm>
          <a:off x="4471988" y="4943475"/>
          <a:ext cx="1200150" cy="57150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352425</xdr:colOff>
      <xdr:row>52</xdr:row>
      <xdr:rowOff>142875</xdr:rowOff>
    </xdr:from>
    <xdr:to>
      <xdr:col>9</xdr:col>
      <xdr:colOff>428625</xdr:colOff>
      <xdr:row>53</xdr:row>
      <xdr:rowOff>47625</xdr:rowOff>
    </xdr:to>
    <xdr:sp macro="" textlink="">
      <xdr:nvSpPr>
        <xdr:cNvPr id="59" name="Freeform 10">
          <a:extLst>
            <a:ext uri="{FF2B5EF4-FFF2-40B4-BE49-F238E27FC236}">
              <a16:creationId xmlns:a16="http://schemas.microsoft.com/office/drawing/2014/main" id="{30C56D8F-CD4F-439F-9A40-C2377B23DDAC}"/>
            </a:ext>
          </a:extLst>
        </xdr:cNvPr>
        <xdr:cNvSpPr>
          <a:spLocks/>
        </xdr:cNvSpPr>
      </xdr:nvSpPr>
      <xdr:spPr bwMode="auto">
        <a:xfrm>
          <a:off x="5291138" y="5257800"/>
          <a:ext cx="76200" cy="100013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104775</xdr:colOff>
      <xdr:row>52</xdr:row>
      <xdr:rowOff>142875</xdr:rowOff>
    </xdr:from>
    <xdr:to>
      <xdr:col>9</xdr:col>
      <xdr:colOff>180975</xdr:colOff>
      <xdr:row>53</xdr:row>
      <xdr:rowOff>47625</xdr:rowOff>
    </xdr:to>
    <xdr:sp macro="" textlink="">
      <xdr:nvSpPr>
        <xdr:cNvPr id="60" name="Freeform 11">
          <a:extLst>
            <a:ext uri="{FF2B5EF4-FFF2-40B4-BE49-F238E27FC236}">
              <a16:creationId xmlns:a16="http://schemas.microsoft.com/office/drawing/2014/main" id="{153E4A26-F02C-416F-8203-BF1E39249D23}"/>
            </a:ext>
          </a:extLst>
        </xdr:cNvPr>
        <xdr:cNvSpPr>
          <a:spLocks/>
        </xdr:cNvSpPr>
      </xdr:nvSpPr>
      <xdr:spPr bwMode="auto">
        <a:xfrm>
          <a:off x="5043488" y="5257800"/>
          <a:ext cx="76200" cy="100013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619125</xdr:colOff>
      <xdr:row>52</xdr:row>
      <xdr:rowOff>142875</xdr:rowOff>
    </xdr:from>
    <xdr:to>
      <xdr:col>8</xdr:col>
      <xdr:colOff>695325</xdr:colOff>
      <xdr:row>53</xdr:row>
      <xdr:rowOff>47625</xdr:rowOff>
    </xdr:to>
    <xdr:sp macro="" textlink="">
      <xdr:nvSpPr>
        <xdr:cNvPr id="61" name="Freeform 12">
          <a:extLst>
            <a:ext uri="{FF2B5EF4-FFF2-40B4-BE49-F238E27FC236}">
              <a16:creationId xmlns:a16="http://schemas.microsoft.com/office/drawing/2014/main" id="{01F328DB-B502-47AA-87EF-FD5612A29BBC}"/>
            </a:ext>
          </a:extLst>
        </xdr:cNvPr>
        <xdr:cNvSpPr>
          <a:spLocks/>
        </xdr:cNvSpPr>
      </xdr:nvSpPr>
      <xdr:spPr bwMode="auto">
        <a:xfrm>
          <a:off x="4795838" y="5257800"/>
          <a:ext cx="76200" cy="100013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4763</xdr:colOff>
      <xdr:row>45</xdr:row>
      <xdr:rowOff>70788</xdr:rowOff>
    </xdr:from>
    <xdr:to>
      <xdr:col>10</xdr:col>
      <xdr:colOff>33338</xdr:colOff>
      <xdr:row>48</xdr:row>
      <xdr:rowOff>77170</xdr:rowOff>
    </xdr:to>
    <xdr:sp macro="" textlink="">
      <xdr:nvSpPr>
        <xdr:cNvPr id="4" name="Freihandform: Form 3">
          <a:extLst>
            <a:ext uri="{FF2B5EF4-FFF2-40B4-BE49-F238E27FC236}">
              <a16:creationId xmlns:a16="http://schemas.microsoft.com/office/drawing/2014/main" id="{B6C8FCEA-2A0E-4462-9376-5BDC34F225BA}"/>
            </a:ext>
          </a:extLst>
        </xdr:cNvPr>
        <xdr:cNvSpPr/>
      </xdr:nvSpPr>
      <xdr:spPr>
        <a:xfrm>
          <a:off x="4763" y="7733651"/>
          <a:ext cx="5581650" cy="549307"/>
        </a:xfrm>
        <a:custGeom>
          <a:avLst/>
          <a:gdLst>
            <a:gd name="connsiteX0" fmla="*/ 0 w 5581650"/>
            <a:gd name="connsiteY0" fmla="*/ 119712 h 549307"/>
            <a:gd name="connsiteX1" fmla="*/ 1162050 w 5581650"/>
            <a:gd name="connsiteY1" fmla="*/ 443562 h 549307"/>
            <a:gd name="connsiteX2" fmla="*/ 2305050 w 5581650"/>
            <a:gd name="connsiteY2" fmla="*/ 548337 h 549307"/>
            <a:gd name="connsiteX3" fmla="*/ 3143250 w 5581650"/>
            <a:gd name="connsiteY3" fmla="*/ 395937 h 549307"/>
            <a:gd name="connsiteX4" fmla="*/ 3800475 w 5581650"/>
            <a:gd name="connsiteY4" fmla="*/ 195912 h 549307"/>
            <a:gd name="connsiteX5" fmla="*/ 4476750 w 5581650"/>
            <a:gd name="connsiteY5" fmla="*/ 110187 h 549307"/>
            <a:gd name="connsiteX6" fmla="*/ 5038725 w 5581650"/>
            <a:gd name="connsiteY6" fmla="*/ 5412 h 549307"/>
            <a:gd name="connsiteX7" fmla="*/ 5581650 w 5581650"/>
            <a:gd name="connsiteY7" fmla="*/ 24462 h 5493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5581650" h="549307">
              <a:moveTo>
                <a:pt x="0" y="119712"/>
              </a:moveTo>
              <a:cubicBezTo>
                <a:pt x="388937" y="245918"/>
                <a:pt x="777875" y="372125"/>
                <a:pt x="1162050" y="443562"/>
              </a:cubicBezTo>
              <a:cubicBezTo>
                <a:pt x="1546225" y="514999"/>
                <a:pt x="1974850" y="556275"/>
                <a:pt x="2305050" y="548337"/>
              </a:cubicBezTo>
              <a:cubicBezTo>
                <a:pt x="2635250" y="540399"/>
                <a:pt x="2894013" y="454675"/>
                <a:pt x="3143250" y="395937"/>
              </a:cubicBezTo>
              <a:cubicBezTo>
                <a:pt x="3392488" y="337200"/>
                <a:pt x="3578225" y="243537"/>
                <a:pt x="3800475" y="195912"/>
              </a:cubicBezTo>
              <a:cubicBezTo>
                <a:pt x="4022725" y="148287"/>
                <a:pt x="4270375" y="141937"/>
                <a:pt x="4476750" y="110187"/>
              </a:cubicBezTo>
              <a:cubicBezTo>
                <a:pt x="4683125" y="78437"/>
                <a:pt x="4854575" y="19699"/>
                <a:pt x="5038725" y="5412"/>
              </a:cubicBezTo>
              <a:cubicBezTo>
                <a:pt x="5222875" y="-8875"/>
                <a:pt x="5402262" y="7793"/>
                <a:pt x="5581650" y="24462"/>
              </a:cubicBezTo>
            </a:path>
          </a:pathLst>
        </a:cu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719138</xdr:colOff>
      <xdr:row>7</xdr:row>
      <xdr:rowOff>171451</xdr:rowOff>
    </xdr:from>
    <xdr:to>
      <xdr:col>4</xdr:col>
      <xdr:colOff>300038</xdr:colOff>
      <xdr:row>9</xdr:row>
      <xdr:rowOff>114301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1EC6486B-E62D-4E37-906F-E6E0DB6AA050}"/>
            </a:ext>
          </a:extLst>
        </xdr:cNvPr>
        <xdr:cNvSpPr txBox="1"/>
      </xdr:nvSpPr>
      <xdr:spPr>
        <a:xfrm rot="21256049">
          <a:off x="2243138" y="1585914"/>
          <a:ext cx="1104900" cy="30480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für Firmen-LKW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5</xdr:row>
      <xdr:rowOff>0</xdr:rowOff>
    </xdr:from>
    <xdr:to>
      <xdr:col>2</xdr:col>
      <xdr:colOff>433388</xdr:colOff>
      <xdr:row>6</xdr:row>
      <xdr:rowOff>4763</xdr:rowOff>
    </xdr:to>
    <xdr:pic>
      <xdr:nvPicPr>
        <xdr:cNvPr id="4" name="Grafik 3" descr="Telefon mit einfarbiger Füllung">
          <a:extLst>
            <a:ext uri="{FF2B5EF4-FFF2-40B4-BE49-F238E27FC236}">
              <a16:creationId xmlns:a16="http://schemas.microsoft.com/office/drawing/2014/main" id="{989048E1-24FF-4AA5-AEA9-C4799B6BA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62025" y="904875"/>
          <a:ext cx="185738" cy="185738"/>
        </a:xfrm>
        <a:prstGeom prst="rect">
          <a:avLst/>
        </a:prstGeom>
      </xdr:spPr>
    </xdr:pic>
    <xdr:clientData/>
  </xdr:twoCellAnchor>
  <xdr:twoCellAnchor editAs="oneCell">
    <xdr:from>
      <xdr:col>5</xdr:col>
      <xdr:colOff>120975</xdr:colOff>
      <xdr:row>22</xdr:row>
      <xdr:rowOff>64200</xdr:rowOff>
    </xdr:from>
    <xdr:to>
      <xdr:col>5</xdr:col>
      <xdr:colOff>121335</xdr:colOff>
      <xdr:row>22</xdr:row>
      <xdr:rowOff>64560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5" name="Freihand 4">
              <a:extLst>
                <a:ext uri="{FF2B5EF4-FFF2-40B4-BE49-F238E27FC236}">
                  <a16:creationId xmlns:a16="http://schemas.microsoft.com/office/drawing/2014/main" id="{9EE56A7B-6A1A-46A3-B308-7F1DA773F13F}"/>
                </a:ext>
              </a:extLst>
            </xdr14:cNvPr>
            <xdr14:cNvContentPartPr/>
          </xdr14:nvContentPartPr>
          <xdr14:nvPr macro=""/>
          <xdr14:xfrm>
            <a:off x="3216600" y="4055175"/>
            <a:ext cx="360" cy="360"/>
          </xdr14:xfrm>
        </xdr:contentPart>
      </mc:Choice>
      <mc:Fallback xmlns="">
        <xdr:pic>
          <xdr:nvPicPr>
            <xdr:cNvPr id="5" name="Freihand 4">
              <a:extLst>
                <a:ext uri="{FF2B5EF4-FFF2-40B4-BE49-F238E27FC236}">
                  <a16:creationId xmlns:a16="http://schemas.microsoft.com/office/drawing/2014/main" id="{9EE56A7B-6A1A-46A3-B308-7F1DA773F13F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207960" y="404617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82815</xdr:colOff>
      <xdr:row>22</xdr:row>
      <xdr:rowOff>102360</xdr:rowOff>
    </xdr:from>
    <xdr:to>
      <xdr:col>5</xdr:col>
      <xdr:colOff>83175</xdr:colOff>
      <xdr:row>22</xdr:row>
      <xdr:rowOff>102720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Freihand 5">
              <a:extLst>
                <a:ext uri="{FF2B5EF4-FFF2-40B4-BE49-F238E27FC236}">
                  <a16:creationId xmlns:a16="http://schemas.microsoft.com/office/drawing/2014/main" id="{D4793594-D325-4E7C-A7F2-DC2E00F100D1}"/>
                </a:ext>
              </a:extLst>
            </xdr14:cNvPr>
            <xdr14:cNvContentPartPr/>
          </xdr14:nvContentPartPr>
          <xdr14:nvPr macro=""/>
          <xdr14:xfrm>
            <a:off x="3178440" y="4093335"/>
            <a:ext cx="360" cy="360"/>
          </xdr14:xfrm>
        </xdr:contentPart>
      </mc:Choice>
      <mc:Fallback xmlns="">
        <xdr:pic>
          <xdr:nvPicPr>
            <xdr:cNvPr id="6" name="Freihand 5">
              <a:extLst>
                <a:ext uri="{FF2B5EF4-FFF2-40B4-BE49-F238E27FC236}">
                  <a16:creationId xmlns:a16="http://schemas.microsoft.com/office/drawing/2014/main" id="{D4793594-D325-4E7C-A7F2-DC2E00F100D1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169800" y="408433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1</xdr:row>
      <xdr:rowOff>9525</xdr:rowOff>
    </xdr:from>
    <xdr:to>
      <xdr:col>5</xdr:col>
      <xdr:colOff>9525</xdr:colOff>
      <xdr:row>2</xdr:row>
      <xdr:rowOff>133350</xdr:rowOff>
    </xdr:to>
    <xdr:pic>
      <xdr:nvPicPr>
        <xdr:cNvPr id="2" name="rg_hi" descr="https://encrypted-tbn1.google.com/images?q=tbn:ANd9GcTU4Z6lAZUDYaguAKSwEeFe89ked9V9V9ndmdOqJygrBQEcByWs">
          <a:extLst>
            <a:ext uri="{FF2B5EF4-FFF2-40B4-BE49-F238E27FC236}">
              <a16:creationId xmlns:a16="http://schemas.microsoft.com/office/drawing/2014/main" id="{8C14F7BE-BB80-40CF-8E11-65397C9B5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1881188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400051</xdr:colOff>
      <xdr:row>0</xdr:row>
      <xdr:rowOff>47625</xdr:rowOff>
    </xdr:from>
    <xdr:to>
      <xdr:col>6</xdr:col>
      <xdr:colOff>222037</xdr:colOff>
      <xdr:row>5</xdr:row>
      <xdr:rowOff>52388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10AD6C6-2855-4132-9D0A-49F6E25D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4139" y="47625"/>
          <a:ext cx="879261" cy="8048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13</xdr:col>
      <xdr:colOff>514350</xdr:colOff>
      <xdr:row>8</xdr:row>
      <xdr:rowOff>133350</xdr:rowOff>
    </xdr:to>
    <xdr:pic>
      <xdr:nvPicPr>
        <xdr:cNvPr id="2" name="Picture 1" descr="Zgonc" hidden="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05350" y="1238250"/>
          <a:ext cx="5219700" cy="1085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1</xdr:row>
      <xdr:rowOff>495300</xdr:rowOff>
    </xdr:from>
    <xdr:to>
      <xdr:col>5</xdr:col>
      <xdr:colOff>914399</xdr:colOff>
      <xdr:row>2</xdr:row>
      <xdr:rowOff>371475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940" t="35858" b="37724"/>
        <a:stretch>
          <a:fillRect/>
        </a:stretch>
      </xdr:blipFill>
      <xdr:spPr bwMode="auto">
        <a:xfrm>
          <a:off x="1695450" y="685800"/>
          <a:ext cx="2914649" cy="400050"/>
        </a:xfrm>
        <a:prstGeom prst="rect">
          <a:avLst/>
        </a:prstGeom>
        <a:ln w="1270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400051</xdr:colOff>
      <xdr:row>0</xdr:row>
      <xdr:rowOff>19050</xdr:rowOff>
    </xdr:from>
    <xdr:to>
      <xdr:col>6</xdr:col>
      <xdr:colOff>222037</xdr:colOff>
      <xdr:row>4</xdr:row>
      <xdr:rowOff>28575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542A41A-9C96-4CB6-992E-B8A4C242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4139" y="19050"/>
          <a:ext cx="879261" cy="7334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190500</xdr:colOff>
      <xdr:row>2</xdr:row>
      <xdr:rowOff>44508</xdr:rowOff>
    </xdr:to>
    <xdr:pic>
      <xdr:nvPicPr>
        <xdr:cNvPr id="2" name="Grafik 1" descr="Logo Erste Bank">
          <a:extLst>
            <a:ext uri="{FF2B5EF4-FFF2-40B4-BE49-F238E27FC236}">
              <a16:creationId xmlns:a16="http://schemas.microsoft.com/office/drawing/2014/main" id="{02FBF081-1674-46D9-A6BE-0B248B231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5" r="41341" b="31580"/>
        <a:stretch>
          <a:fillRect/>
        </a:stretch>
      </xdr:blipFill>
      <xdr:spPr bwMode="auto">
        <a:xfrm>
          <a:off x="466725" y="180975"/>
          <a:ext cx="752475" cy="22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660473</xdr:colOff>
      <xdr:row>4</xdr:row>
      <xdr:rowOff>114343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D15B70A-E6D7-432E-B86B-4F34B7902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473" cy="8382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3</xdr:col>
      <xdr:colOff>976313</xdr:colOff>
      <xdr:row>5</xdr:row>
      <xdr:rowOff>142877</xdr:rowOff>
    </xdr:to>
    <xdr:pic>
      <xdr:nvPicPr>
        <xdr:cNvPr id="2" name="Grafik 1" descr="card complete Service Bank AG - Bank - Wien, Österreich - 1,080 Photos |  Facebook">
          <a:extLst>
            <a:ext uri="{FF2B5EF4-FFF2-40B4-BE49-F238E27FC236}">
              <a16:creationId xmlns:a16="http://schemas.microsoft.com/office/drawing/2014/main" id="{549F4F6A-89A1-4431-9182-0CD34221D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68" b="40418"/>
        <a:stretch/>
      </xdr:blipFill>
      <xdr:spPr bwMode="auto">
        <a:xfrm>
          <a:off x="361950" y="95250"/>
          <a:ext cx="2500313" cy="952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538163</xdr:colOff>
      <xdr:row>0</xdr:row>
      <xdr:rowOff>0</xdr:rowOff>
    </xdr:from>
    <xdr:to>
      <xdr:col>7</xdr:col>
      <xdr:colOff>716629</xdr:colOff>
      <xdr:row>6</xdr:row>
      <xdr:rowOff>19050</xdr:rowOff>
    </xdr:to>
    <xdr:pic>
      <xdr:nvPicPr>
        <xdr:cNvPr id="4" name="Grafik 3" descr="Musterumsatznachricht » card complete Service Bank AG">
          <a:extLst>
            <a:ext uri="{FF2B5EF4-FFF2-40B4-BE49-F238E27FC236}">
              <a16:creationId xmlns:a16="http://schemas.microsoft.com/office/drawing/2014/main" id="{87C71790-43C7-4BAE-85E8-DEBE7C7E7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03" t="-622" b="90992"/>
        <a:stretch/>
      </xdr:blipFill>
      <xdr:spPr bwMode="auto">
        <a:xfrm>
          <a:off x="4348163" y="0"/>
          <a:ext cx="170246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747713</xdr:colOff>
      <xdr:row>20</xdr:row>
      <xdr:rowOff>176213</xdr:rowOff>
    </xdr:from>
    <xdr:to>
      <xdr:col>4</xdr:col>
      <xdr:colOff>19050</xdr:colOff>
      <xdr:row>27</xdr:row>
      <xdr:rowOff>14288</xdr:rowOff>
    </xdr:to>
    <xdr:sp macro="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BD5E5FF-9B5E-444D-8F84-E065389E0348}"/>
            </a:ext>
          </a:extLst>
        </xdr:cNvPr>
        <xdr:cNvSpPr/>
      </xdr:nvSpPr>
      <xdr:spPr>
        <a:xfrm>
          <a:off x="747713" y="3843338"/>
          <a:ext cx="2924175" cy="1857375"/>
        </a:xfrm>
        <a:prstGeom prst="roundRect">
          <a:avLst>
            <a:gd name="adj" fmla="val 6923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1</xdr:row>
      <xdr:rowOff>47625</xdr:rowOff>
    </xdr:from>
    <xdr:to>
      <xdr:col>7</xdr:col>
      <xdr:colOff>381000</xdr:colOff>
      <xdr:row>19</xdr:row>
      <xdr:rowOff>66675</xdr:rowOff>
    </xdr:to>
    <xdr:pic>
      <xdr:nvPicPr>
        <xdr:cNvPr id="8237" name="Grafik 1" descr="Scannen0011.jpg">
          <a:extLst>
            <a:ext uri="{FF2B5EF4-FFF2-40B4-BE49-F238E27FC236}">
              <a16:creationId xmlns:a16="http://schemas.microsoft.com/office/drawing/2014/main" id="{00000000-0008-0000-1200-00002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238125"/>
          <a:ext cx="509587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647700</xdr:colOff>
      <xdr:row>11</xdr:row>
      <xdr:rowOff>0</xdr:rowOff>
    </xdr:from>
    <xdr:to>
      <xdr:col>3</xdr:col>
      <xdr:colOff>219075</xdr:colOff>
      <xdr:row>13</xdr:row>
      <xdr:rowOff>85725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 bwMode="auto">
        <a:xfrm>
          <a:off x="1409700" y="2095500"/>
          <a:ext cx="1095375" cy="466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de-DE" sz="2000">
              <a:latin typeface="Lucida Calligraphy" pitchFamily="66" charset="0"/>
            </a:rPr>
            <a:t>Bankeinlage</a:t>
          </a:r>
        </a:p>
      </xdr:txBody>
    </xdr:sp>
    <xdr:clientData/>
  </xdr:twoCellAnchor>
  <xdr:twoCellAnchor>
    <xdr:from>
      <xdr:col>5</xdr:col>
      <xdr:colOff>114300</xdr:colOff>
      <xdr:row>6</xdr:row>
      <xdr:rowOff>19050</xdr:rowOff>
    </xdr:from>
    <xdr:to>
      <xdr:col>6</xdr:col>
      <xdr:colOff>452438</xdr:colOff>
      <xdr:row>8</xdr:row>
      <xdr:rowOff>104775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 bwMode="auto">
        <a:xfrm>
          <a:off x="3924300" y="1104900"/>
          <a:ext cx="1100138" cy="447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de-DE" sz="2000">
              <a:latin typeface="Lucida Calligraphy" pitchFamily="66" charset="0"/>
            </a:rPr>
            <a:t>1.500,00</a:t>
          </a:r>
        </a:p>
      </xdr:txBody>
    </xdr:sp>
    <xdr:clientData/>
  </xdr:twoCellAnchor>
  <xdr:twoCellAnchor>
    <xdr:from>
      <xdr:col>4</xdr:col>
      <xdr:colOff>28575</xdr:colOff>
      <xdr:row>14</xdr:row>
      <xdr:rowOff>47625</xdr:rowOff>
    </xdr:from>
    <xdr:to>
      <xdr:col>7</xdr:col>
      <xdr:colOff>0</xdr:colOff>
      <xdr:row>16</xdr:row>
      <xdr:rowOff>133350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 bwMode="auto">
        <a:xfrm>
          <a:off x="3076575" y="2714625"/>
          <a:ext cx="2257425" cy="466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de-DE" sz="2000">
              <a:latin typeface="Lucida Calligraphy" pitchFamily="66" charset="0"/>
            </a:rPr>
            <a:t>Flora Kainz</a:t>
          </a:r>
        </a:p>
      </xdr:txBody>
    </xdr:sp>
    <xdr:clientData/>
  </xdr:twoCellAnchor>
  <xdr:twoCellAnchor>
    <xdr:from>
      <xdr:col>1</xdr:col>
      <xdr:colOff>438150</xdr:colOff>
      <xdr:row>14</xdr:row>
      <xdr:rowOff>161925</xdr:rowOff>
    </xdr:from>
    <xdr:to>
      <xdr:col>4</xdr:col>
      <xdr:colOff>171450</xdr:colOff>
      <xdr:row>17</xdr:row>
      <xdr:rowOff>57150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 bwMode="auto">
        <a:xfrm>
          <a:off x="1200150" y="2828925"/>
          <a:ext cx="2019300" cy="466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de-DE" sz="1200">
              <a:latin typeface="Lucida Calligraphy" pitchFamily="66" charset="0"/>
            </a:rPr>
            <a:t>31.März</a:t>
          </a:r>
          <a:r>
            <a:rPr lang="de-DE" sz="1200" baseline="0">
              <a:latin typeface="Lucida Calligraphy" pitchFamily="66" charset="0"/>
            </a:rPr>
            <a:t> 20xx</a:t>
          </a:r>
          <a:endParaRPr lang="de-DE" sz="1200">
            <a:latin typeface="Lucida Calligraphy" pitchFamily="66" charset="0"/>
          </a:endParaRPr>
        </a:p>
      </xdr:txBody>
    </xdr:sp>
    <xdr:clientData/>
  </xdr:twoCellAnchor>
  <xdr:twoCellAnchor>
    <xdr:from>
      <xdr:col>2</xdr:col>
      <xdr:colOff>104775</xdr:colOff>
      <xdr:row>8</xdr:row>
      <xdr:rowOff>9525</xdr:rowOff>
    </xdr:from>
    <xdr:to>
      <xdr:col>6</xdr:col>
      <xdr:colOff>438150</xdr:colOff>
      <xdr:row>10</xdr:row>
      <xdr:rowOff>95250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 bwMode="auto">
        <a:xfrm>
          <a:off x="1628775" y="1533525"/>
          <a:ext cx="3381375" cy="466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de-DE" sz="1400">
              <a:latin typeface="Lucida Calligraphy" pitchFamily="66" charset="0"/>
            </a:rPr>
            <a:t>Tausendfünfhundert</a:t>
          </a:r>
        </a:p>
      </xdr:txBody>
    </xdr:sp>
    <xdr:clientData/>
  </xdr:twoCellAnchor>
  <xdr:twoCellAnchor>
    <xdr:from>
      <xdr:col>1</xdr:col>
      <xdr:colOff>285750</xdr:colOff>
      <xdr:row>3</xdr:row>
      <xdr:rowOff>57150</xdr:rowOff>
    </xdr:from>
    <xdr:to>
      <xdr:col>4</xdr:col>
      <xdr:colOff>257175</xdr:colOff>
      <xdr:row>5</xdr:row>
      <xdr:rowOff>142875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 bwMode="auto">
        <a:xfrm>
          <a:off x="1047750" y="628650"/>
          <a:ext cx="2257425" cy="466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de-DE" sz="1400">
              <a:latin typeface="+mn-lt"/>
            </a:rPr>
            <a:t>Flora Kainz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238125</xdr:colOff>
      <xdr:row>2</xdr:row>
      <xdr:rowOff>71437</xdr:rowOff>
    </xdr:to>
    <xdr:pic>
      <xdr:nvPicPr>
        <xdr:cNvPr id="3" name="Grafik 2" descr="Logo Erste Bank">
          <a:extLst>
            <a:ext uri="{FF2B5EF4-FFF2-40B4-BE49-F238E27FC236}">
              <a16:creationId xmlns:a16="http://schemas.microsoft.com/office/drawing/2014/main" id="{92135238-0B6A-4591-AF1E-3E542A6BE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5" r="41341" b="31580"/>
        <a:stretch>
          <a:fillRect/>
        </a:stretch>
      </xdr:blipFill>
      <xdr:spPr bwMode="auto">
        <a:xfrm>
          <a:off x="590550" y="147638"/>
          <a:ext cx="800100" cy="252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9526</xdr:colOff>
      <xdr:row>1</xdr:row>
      <xdr:rowOff>0</xdr:rowOff>
    </xdr:from>
    <xdr:ext cx="5281612" cy="843757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BD09F209-E208-4F01-B012-E1A94C818AA9}"/>
            </a:ext>
          </a:extLst>
        </xdr:cNvPr>
        <xdr:cNvSpPr/>
      </xdr:nvSpPr>
      <xdr:spPr>
        <a:xfrm>
          <a:off x="95251" y="66675"/>
          <a:ext cx="5281612" cy="84375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de-DE" sz="4800" b="1" cap="none" spc="0">
              <a:ln/>
              <a:solidFill>
                <a:schemeClr val="accent3"/>
              </a:solidFill>
              <a:effectLst/>
            </a:rPr>
            <a:t>Planzenland</a:t>
          </a:r>
          <a:r>
            <a:rPr lang="de-DE" sz="4800" b="1" cap="none" spc="0" baseline="0">
              <a:ln/>
              <a:solidFill>
                <a:schemeClr val="accent3"/>
              </a:solidFill>
              <a:effectLst/>
            </a:rPr>
            <a:t> GmbH</a:t>
          </a:r>
          <a:endParaRPr lang="de-DE" sz="4800" b="1" cap="none" spc="0">
            <a:ln/>
            <a:solidFill>
              <a:schemeClr val="accent3"/>
            </a:solidFill>
            <a:effectLst/>
          </a:endParaRPr>
        </a:p>
      </xdr:txBody>
    </xdr:sp>
    <xdr:clientData/>
  </xdr:oneCellAnchor>
  <xdr:twoCellAnchor>
    <xdr:from>
      <xdr:col>0</xdr:col>
      <xdr:colOff>4763</xdr:colOff>
      <xdr:row>30</xdr:row>
      <xdr:rowOff>131973</xdr:rowOff>
    </xdr:from>
    <xdr:to>
      <xdr:col>9</xdr:col>
      <xdr:colOff>4763</xdr:colOff>
      <xdr:row>33</xdr:row>
      <xdr:rowOff>43687</xdr:rowOff>
    </xdr:to>
    <xdr:sp macro="" textlink="">
      <xdr:nvSpPr>
        <xdr:cNvPr id="5" name="Freihandform: Form 4">
          <a:extLst>
            <a:ext uri="{FF2B5EF4-FFF2-40B4-BE49-F238E27FC236}">
              <a16:creationId xmlns:a16="http://schemas.microsoft.com/office/drawing/2014/main" id="{8B93982C-B47D-468F-87DA-46DAA130C973}"/>
            </a:ext>
          </a:extLst>
        </xdr:cNvPr>
        <xdr:cNvSpPr/>
      </xdr:nvSpPr>
      <xdr:spPr>
        <a:xfrm>
          <a:off x="4763" y="5761248"/>
          <a:ext cx="5534025" cy="454639"/>
        </a:xfrm>
        <a:custGeom>
          <a:avLst/>
          <a:gdLst>
            <a:gd name="connsiteX0" fmla="*/ 0 w 5534025"/>
            <a:gd name="connsiteY0" fmla="*/ 53765 h 454639"/>
            <a:gd name="connsiteX1" fmla="*/ 1047750 w 5534025"/>
            <a:gd name="connsiteY1" fmla="*/ 206165 h 454639"/>
            <a:gd name="connsiteX2" fmla="*/ 2314575 w 5534025"/>
            <a:gd name="connsiteY2" fmla="*/ 453815 h 454639"/>
            <a:gd name="connsiteX3" fmla="*/ 3390900 w 5534025"/>
            <a:gd name="connsiteY3" fmla="*/ 291890 h 454639"/>
            <a:gd name="connsiteX4" fmla="*/ 4438650 w 5534025"/>
            <a:gd name="connsiteY4" fmla="*/ 139490 h 454639"/>
            <a:gd name="connsiteX5" fmla="*/ 5162550 w 5534025"/>
            <a:gd name="connsiteY5" fmla="*/ 6140 h 454639"/>
            <a:gd name="connsiteX6" fmla="*/ 5534025 w 5534025"/>
            <a:gd name="connsiteY6" fmla="*/ 34715 h 4546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534025" h="454639">
              <a:moveTo>
                <a:pt x="0" y="53765"/>
              </a:moveTo>
              <a:cubicBezTo>
                <a:pt x="330994" y="96627"/>
                <a:pt x="661988" y="139490"/>
                <a:pt x="1047750" y="206165"/>
              </a:cubicBezTo>
              <a:cubicBezTo>
                <a:pt x="1433512" y="272840"/>
                <a:pt x="1924050" y="439528"/>
                <a:pt x="2314575" y="453815"/>
              </a:cubicBezTo>
              <a:cubicBezTo>
                <a:pt x="2705100" y="468102"/>
                <a:pt x="3390900" y="291890"/>
                <a:pt x="3390900" y="291890"/>
              </a:cubicBezTo>
              <a:lnTo>
                <a:pt x="4438650" y="139490"/>
              </a:lnTo>
              <a:cubicBezTo>
                <a:pt x="4733925" y="91865"/>
                <a:pt x="4979988" y="23602"/>
                <a:pt x="5162550" y="6140"/>
              </a:cubicBezTo>
              <a:cubicBezTo>
                <a:pt x="5345112" y="-11322"/>
                <a:pt x="5439568" y="11696"/>
                <a:pt x="5534025" y="34715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0</xdr:row>
      <xdr:rowOff>19050</xdr:rowOff>
    </xdr:from>
    <xdr:to>
      <xdr:col>6</xdr:col>
      <xdr:colOff>295275</xdr:colOff>
      <xdr:row>5</xdr:row>
      <xdr:rowOff>61913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1DE81F4-909C-4153-AA05-02942345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9363" y="19050"/>
          <a:ext cx="1057275" cy="84296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190500</xdr:colOff>
      <xdr:row>2</xdr:row>
      <xdr:rowOff>44508</xdr:rowOff>
    </xdr:to>
    <xdr:pic>
      <xdr:nvPicPr>
        <xdr:cNvPr id="2" name="Grafik 1" descr="Logo Erste Bank">
          <a:extLst>
            <a:ext uri="{FF2B5EF4-FFF2-40B4-BE49-F238E27FC236}">
              <a16:creationId xmlns:a16="http://schemas.microsoft.com/office/drawing/2014/main" id="{CEF7D3BD-576A-4BB0-81C8-BE93F2005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5" r="41341" b="31580"/>
        <a:stretch>
          <a:fillRect/>
        </a:stretch>
      </xdr:blipFill>
      <xdr:spPr bwMode="auto">
        <a:xfrm>
          <a:off x="466725" y="180975"/>
          <a:ext cx="752475" cy="22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29</xdr:row>
      <xdr:rowOff>106896</xdr:rowOff>
    </xdr:from>
    <xdr:to>
      <xdr:col>8</xdr:col>
      <xdr:colOff>9525</xdr:colOff>
      <xdr:row>31</xdr:row>
      <xdr:rowOff>105837</xdr:rowOff>
    </xdr:to>
    <xdr:sp macro="" textlink="">
      <xdr:nvSpPr>
        <xdr:cNvPr id="2" name="WordArt 4">
          <a:extLst>
            <a:ext uri="{FF2B5EF4-FFF2-40B4-BE49-F238E27FC236}">
              <a16:creationId xmlns:a16="http://schemas.microsoft.com/office/drawing/2014/main" id="{E4439B21-D325-4AC7-B582-E15D25DB91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38238" y="5021796"/>
          <a:ext cx="2705100" cy="251354"/>
        </a:xfrm>
        <a:prstGeom prst="rect">
          <a:avLst/>
        </a:prstGeom>
      </xdr:spPr>
      <xdr:txBody>
        <a:bodyPr wrap="none" fromWordArt="1">
          <a:prstTxWarp prst="textWave1">
            <a:avLst>
              <a:gd name="adj1" fmla="val 13005"/>
              <a:gd name="adj2" fmla="val 0"/>
            </a:avLst>
          </a:prstTxWarp>
        </a:bodyPr>
        <a:lstStyle/>
        <a:p>
          <a:pPr algn="ctr" rtl="0"/>
          <a:r>
            <a:rPr lang="de-AT" sz="1400" kern="10" spc="0">
              <a:ln w="9525">
                <a:noFill/>
                <a:round/>
                <a:headEnd/>
                <a:tailEnd/>
              </a:ln>
              <a:solidFill>
                <a:srgbClr val="333333"/>
              </a:solidFill>
              <a:effectLst>
                <a:outerShdw dist="53882" dir="2700000" algn="ctr" rotWithShape="0">
                  <a:srgbClr val="C0C0C0">
                    <a:alpha val="80000"/>
                  </a:srgbClr>
                </a:outerShdw>
              </a:effectLst>
              <a:latin typeface="Times New Roman"/>
              <a:cs typeface="Times New Roman"/>
            </a:rPr>
            <a:t>Wir danken für Ihren Einkauf!</a:t>
          </a:r>
        </a:p>
      </xdr:txBody>
    </xdr:sp>
    <xdr:clientData/>
  </xdr:twoCellAnchor>
  <xdr:twoCellAnchor editAs="oneCell">
    <xdr:from>
      <xdr:col>6</xdr:col>
      <xdr:colOff>381004</xdr:colOff>
      <xdr:row>0</xdr:row>
      <xdr:rowOff>61914</xdr:rowOff>
    </xdr:from>
    <xdr:to>
      <xdr:col>9</xdr:col>
      <xdr:colOff>66679</xdr:colOff>
      <xdr:row>6</xdr:row>
      <xdr:rowOff>44635</xdr:rowOff>
    </xdr:to>
    <xdr:pic>
      <xdr:nvPicPr>
        <xdr:cNvPr id="7" name="Grafik 6" descr="Rosa Blumen und Blätter vor einem weißen Hintergrund">
          <a:extLst>
            <a:ext uri="{FF2B5EF4-FFF2-40B4-BE49-F238E27FC236}">
              <a16:creationId xmlns:a16="http://schemas.microsoft.com/office/drawing/2014/main" id="{96E42198-4655-43F5-881E-51CBCB47E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3"/>
        <a:stretch/>
      </xdr:blipFill>
      <xdr:spPr>
        <a:xfrm>
          <a:off x="2747967" y="61914"/>
          <a:ext cx="1990725" cy="1154296"/>
        </a:xfrm>
        <a:prstGeom prst="rect">
          <a:avLst/>
        </a:prstGeom>
      </xdr:spPr>
    </xdr:pic>
    <xdr:clientData/>
  </xdr:twoCellAnchor>
  <xdr:twoCellAnchor>
    <xdr:from>
      <xdr:col>0</xdr:col>
      <xdr:colOff>4763</xdr:colOff>
      <xdr:row>31</xdr:row>
      <xdr:rowOff>28575</xdr:rowOff>
    </xdr:from>
    <xdr:to>
      <xdr:col>11</xdr:col>
      <xdr:colOff>19050</xdr:colOff>
      <xdr:row>33</xdr:row>
      <xdr:rowOff>55402</xdr:rowOff>
    </xdr:to>
    <xdr:sp macro="" textlink="">
      <xdr:nvSpPr>
        <xdr:cNvPr id="10" name="Freihandform: Form 9">
          <a:extLst>
            <a:ext uri="{FF2B5EF4-FFF2-40B4-BE49-F238E27FC236}">
              <a16:creationId xmlns:a16="http://schemas.microsoft.com/office/drawing/2014/main" id="{A8E97CAC-1062-47F8-8597-E1A68BDC376E}"/>
            </a:ext>
          </a:extLst>
        </xdr:cNvPr>
        <xdr:cNvSpPr/>
      </xdr:nvSpPr>
      <xdr:spPr>
        <a:xfrm>
          <a:off x="4763" y="5595938"/>
          <a:ext cx="4810125" cy="293527"/>
        </a:xfrm>
        <a:custGeom>
          <a:avLst/>
          <a:gdLst>
            <a:gd name="connsiteX0" fmla="*/ 0 w 4810125"/>
            <a:gd name="connsiteY0" fmla="*/ 0 h 293527"/>
            <a:gd name="connsiteX1" fmla="*/ 1447800 w 4810125"/>
            <a:gd name="connsiteY1" fmla="*/ 257175 h 293527"/>
            <a:gd name="connsiteX2" fmla="*/ 2867025 w 4810125"/>
            <a:gd name="connsiteY2" fmla="*/ 285750 h 293527"/>
            <a:gd name="connsiteX3" fmla="*/ 4105275 w 4810125"/>
            <a:gd name="connsiteY3" fmla="*/ 200025 h 293527"/>
            <a:gd name="connsiteX4" fmla="*/ 4810125 w 4810125"/>
            <a:gd name="connsiteY4" fmla="*/ 228600 h 293527"/>
            <a:gd name="connsiteX5" fmla="*/ 4810125 w 4810125"/>
            <a:gd name="connsiteY5" fmla="*/ 228600 h 293527"/>
            <a:gd name="connsiteX6" fmla="*/ 4810125 w 4810125"/>
            <a:gd name="connsiteY6" fmla="*/ 228600 h 2935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810125" h="293527">
              <a:moveTo>
                <a:pt x="0" y="0"/>
              </a:moveTo>
              <a:cubicBezTo>
                <a:pt x="484981" y="104775"/>
                <a:pt x="969963" y="209550"/>
                <a:pt x="1447800" y="257175"/>
              </a:cubicBezTo>
              <a:cubicBezTo>
                <a:pt x="1925637" y="304800"/>
                <a:pt x="2424113" y="295275"/>
                <a:pt x="2867025" y="285750"/>
              </a:cubicBezTo>
              <a:cubicBezTo>
                <a:pt x="3309937" y="276225"/>
                <a:pt x="3781425" y="209550"/>
                <a:pt x="4105275" y="200025"/>
              </a:cubicBezTo>
              <a:cubicBezTo>
                <a:pt x="4429125" y="190500"/>
                <a:pt x="4810125" y="228600"/>
                <a:pt x="4810125" y="228600"/>
              </a:cubicBezTo>
              <a:lnTo>
                <a:pt x="4810125" y="228600"/>
              </a:lnTo>
              <a:lnTo>
                <a:pt x="4810125" y="228600"/>
              </a:ln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6</xdr:col>
      <xdr:colOff>533399</xdr:colOff>
      <xdr:row>0</xdr:row>
      <xdr:rowOff>61914</xdr:rowOff>
    </xdr:from>
    <xdr:to>
      <xdr:col>9</xdr:col>
      <xdr:colOff>0</xdr:colOff>
      <xdr:row>1</xdr:row>
      <xdr:rowOff>190500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92602362-51C0-4939-8E7E-CC1C6E7CAB9D}"/>
            </a:ext>
          </a:extLst>
        </xdr:cNvPr>
        <xdr:cNvSpPr txBox="1"/>
      </xdr:nvSpPr>
      <xdr:spPr>
        <a:xfrm>
          <a:off x="2900362" y="61914"/>
          <a:ext cx="1771651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="1">
              <a:solidFill>
                <a:schemeClr val="accent6">
                  <a:lumMod val="60000"/>
                  <a:lumOff val="40000"/>
                </a:schemeClr>
              </a:solidFill>
            </a:rPr>
            <a:t>Elanda</a:t>
          </a:r>
          <a:r>
            <a:rPr lang="de-DE" sz="1800" b="1" baseline="0">
              <a:solidFill>
                <a:schemeClr val="accent6">
                  <a:lumMod val="60000"/>
                  <a:lumOff val="40000"/>
                </a:schemeClr>
              </a:solidFill>
            </a:rPr>
            <a:t> Bloemen </a:t>
          </a:r>
          <a:endParaRPr lang="de-DE" sz="1800" b="1">
            <a:solidFill>
              <a:schemeClr val="accent6">
                <a:lumMod val="60000"/>
                <a:lumOff val="40000"/>
              </a:schemeClr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1123950</xdr:colOff>
      <xdr:row>18</xdr:row>
      <xdr:rowOff>9524</xdr:rowOff>
    </xdr:from>
    <xdr:to>
      <xdr:col>3</xdr:col>
      <xdr:colOff>638175</xdr:colOff>
      <xdr:row>20</xdr:row>
      <xdr:rowOff>114299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E29B4A26-815C-4677-BA9D-D910AFD66C39}"/>
            </a:ext>
          </a:extLst>
        </xdr:cNvPr>
        <xdr:cNvSpPr txBox="1"/>
      </xdr:nvSpPr>
      <xdr:spPr>
        <a:xfrm rot="21352466">
          <a:off x="2243138" y="3428999"/>
          <a:ext cx="2309812" cy="46672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1100"/>
            <a:t>Hinweis: </a:t>
          </a:r>
        </a:p>
        <a:p>
          <a:r>
            <a:rPr lang="de-AT" sz="1100"/>
            <a:t>Tageskurs JPY: 129,4276 / 130,6844</a:t>
          </a:r>
        </a:p>
      </xdr:txBody>
    </xdr:sp>
    <xdr:clientData/>
  </xdr:twoCellAnchor>
  <xdr:twoCellAnchor>
    <xdr:from>
      <xdr:col>0</xdr:col>
      <xdr:colOff>4763</xdr:colOff>
      <xdr:row>28</xdr:row>
      <xdr:rowOff>3938</xdr:rowOff>
    </xdr:from>
    <xdr:to>
      <xdr:col>6</xdr:col>
      <xdr:colOff>34696</xdr:colOff>
      <xdr:row>30</xdr:row>
      <xdr:rowOff>33338</xdr:rowOff>
    </xdr:to>
    <xdr:sp macro="" textlink="">
      <xdr:nvSpPr>
        <xdr:cNvPr id="4" name="Freihandform: Form 3">
          <a:extLst>
            <a:ext uri="{FF2B5EF4-FFF2-40B4-BE49-F238E27FC236}">
              <a16:creationId xmlns:a16="http://schemas.microsoft.com/office/drawing/2014/main" id="{8036063D-7176-44EE-AF5F-BDFA75D14E68}"/>
            </a:ext>
          </a:extLst>
        </xdr:cNvPr>
        <xdr:cNvSpPr/>
      </xdr:nvSpPr>
      <xdr:spPr>
        <a:xfrm>
          <a:off x="4763" y="5233163"/>
          <a:ext cx="6168796" cy="391350"/>
        </a:xfrm>
        <a:custGeom>
          <a:avLst/>
          <a:gdLst>
            <a:gd name="connsiteX0" fmla="*/ 0 w 6168796"/>
            <a:gd name="connsiteY0" fmla="*/ 10350 h 391350"/>
            <a:gd name="connsiteX1" fmla="*/ 1562100 w 6168796"/>
            <a:gd name="connsiteY1" fmla="*/ 391350 h 391350"/>
            <a:gd name="connsiteX2" fmla="*/ 4210050 w 6168796"/>
            <a:gd name="connsiteY2" fmla="*/ 229425 h 391350"/>
            <a:gd name="connsiteX3" fmla="*/ 5314950 w 6168796"/>
            <a:gd name="connsiteY3" fmla="*/ 57975 h 391350"/>
            <a:gd name="connsiteX4" fmla="*/ 6162675 w 6168796"/>
            <a:gd name="connsiteY4" fmla="*/ 825 h 391350"/>
            <a:gd name="connsiteX5" fmla="*/ 5629275 w 6168796"/>
            <a:gd name="connsiteY5" fmla="*/ 29400 h 391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6168796" h="391350">
              <a:moveTo>
                <a:pt x="0" y="10350"/>
              </a:moveTo>
              <a:cubicBezTo>
                <a:pt x="430212" y="182593"/>
                <a:pt x="860425" y="354837"/>
                <a:pt x="1562100" y="391350"/>
              </a:cubicBezTo>
              <a:lnTo>
                <a:pt x="4210050" y="229425"/>
              </a:lnTo>
              <a:cubicBezTo>
                <a:pt x="4835525" y="173863"/>
                <a:pt x="4989513" y="96075"/>
                <a:pt x="5314950" y="57975"/>
              </a:cubicBezTo>
              <a:cubicBezTo>
                <a:pt x="5640387" y="19875"/>
                <a:pt x="6110288" y="5587"/>
                <a:pt x="6162675" y="825"/>
              </a:cubicBezTo>
              <a:cubicBezTo>
                <a:pt x="6215062" y="-3937"/>
                <a:pt x="5922168" y="12731"/>
                <a:pt x="5629275" y="29400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</xdr:col>
      <xdr:colOff>204788</xdr:colOff>
      <xdr:row>0</xdr:row>
      <xdr:rowOff>9525</xdr:rowOff>
    </xdr:from>
    <xdr:to>
      <xdr:col>1</xdr:col>
      <xdr:colOff>800101</xdr:colOff>
      <xdr:row>2</xdr:row>
      <xdr:rowOff>176213</xdr:rowOff>
    </xdr:to>
    <xdr:pic>
      <xdr:nvPicPr>
        <xdr:cNvPr id="6" name="Grafik 5" descr="Bonsai mit einfarbiger Füllung">
          <a:extLst>
            <a:ext uri="{FF2B5EF4-FFF2-40B4-BE49-F238E27FC236}">
              <a16:creationId xmlns:a16="http://schemas.microsoft.com/office/drawing/2014/main" id="{9C2391FC-596C-41C3-A4C3-77FC4BA6D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76238" y="9525"/>
          <a:ext cx="595313" cy="54768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400051</xdr:colOff>
      <xdr:row>0</xdr:row>
      <xdr:rowOff>19050</xdr:rowOff>
    </xdr:from>
    <xdr:to>
      <xdr:col>6</xdr:col>
      <xdr:colOff>222037</xdr:colOff>
      <xdr:row>4</xdr:row>
      <xdr:rowOff>133350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654ADCC-48A1-4788-922D-74AFC108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4139" y="19050"/>
          <a:ext cx="879261" cy="8382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400051</xdr:colOff>
      <xdr:row>0</xdr:row>
      <xdr:rowOff>19050</xdr:rowOff>
    </xdr:from>
    <xdr:to>
      <xdr:col>6</xdr:col>
      <xdr:colOff>222037</xdr:colOff>
      <xdr:row>4</xdr:row>
      <xdr:rowOff>133350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5054B5D-47A8-44EB-A651-0C9DE0528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4139" y="19050"/>
          <a:ext cx="879261" cy="838200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21</xdr:row>
      <xdr:rowOff>28574</xdr:rowOff>
    </xdr:from>
    <xdr:to>
      <xdr:col>5</xdr:col>
      <xdr:colOff>52387</xdr:colOff>
      <xdr:row>24</xdr:row>
      <xdr:rowOff>66674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205554D0-E441-4A90-A6CF-5799307AB8F2}"/>
            </a:ext>
          </a:extLst>
        </xdr:cNvPr>
        <xdr:cNvSpPr txBox="1"/>
      </xdr:nvSpPr>
      <xdr:spPr>
        <a:xfrm rot="21352466">
          <a:off x="495300" y="3486149"/>
          <a:ext cx="2309812" cy="46672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1100"/>
            <a:t>Hinweis: </a:t>
          </a:r>
        </a:p>
        <a:p>
          <a:r>
            <a:rPr lang="de-AT" sz="1100"/>
            <a:t>Tageskurs CHF: 1,0904  / 1,1032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8</xdr:col>
      <xdr:colOff>748124</xdr:colOff>
      <xdr:row>7</xdr:row>
      <xdr:rowOff>147638</xdr:rowOff>
    </xdr:to>
    <xdr:pic>
      <xdr:nvPicPr>
        <xdr:cNvPr id="3" name="Grafik 2" descr="Ein rote Rose auf einem Holzboden">
          <a:extLst>
            <a:ext uri="{FF2B5EF4-FFF2-40B4-BE49-F238E27FC236}">
              <a16:creationId xmlns:a16="http://schemas.microsoft.com/office/drawing/2014/main" id="{6CD21627-4BD9-438F-85FE-F36552235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61075"/>
        <a:stretch/>
      </xdr:blipFill>
      <xdr:spPr>
        <a:xfrm>
          <a:off x="238125" y="0"/>
          <a:ext cx="6101174" cy="1414463"/>
        </a:xfrm>
        <a:prstGeom prst="rect">
          <a:avLst/>
        </a:prstGeom>
      </xdr:spPr>
    </xdr:pic>
    <xdr:clientData/>
  </xdr:twoCellAnchor>
  <xdr:twoCellAnchor>
    <xdr:from>
      <xdr:col>4</xdr:col>
      <xdr:colOff>300038</xdr:colOff>
      <xdr:row>0</xdr:row>
      <xdr:rowOff>90488</xdr:rowOff>
    </xdr:from>
    <xdr:to>
      <xdr:col>8</xdr:col>
      <xdr:colOff>709613</xdr:colOff>
      <xdr:row>4</xdr:row>
      <xdr:rowOff>23813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9EB48B4-0B65-4423-AFED-59F679AB4925}"/>
            </a:ext>
          </a:extLst>
        </xdr:cNvPr>
        <xdr:cNvSpPr txBox="1"/>
      </xdr:nvSpPr>
      <xdr:spPr>
        <a:xfrm>
          <a:off x="2843213" y="90488"/>
          <a:ext cx="345757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chemeClr val="tx1">
                  <a:lumMod val="85000"/>
                  <a:lumOff val="15000"/>
                </a:schemeClr>
              </a:solidFill>
            </a:rPr>
            <a:t>Blumen Großmarkt Pressl </a:t>
          </a:r>
        </a:p>
      </xdr:txBody>
    </xdr:sp>
    <xdr:clientData/>
  </xdr:twoCellAnchor>
  <xdr:oneCellAnchor>
    <xdr:from>
      <xdr:col>3</xdr:col>
      <xdr:colOff>481013</xdr:colOff>
      <xdr:row>5</xdr:row>
      <xdr:rowOff>71438</xdr:rowOff>
    </xdr:from>
    <xdr:ext cx="2591222" cy="487121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83EF8F33-1403-4B08-9754-13A0254778FF}"/>
            </a:ext>
          </a:extLst>
        </xdr:cNvPr>
        <xdr:cNvSpPr txBox="1"/>
      </xdr:nvSpPr>
      <xdr:spPr>
        <a:xfrm>
          <a:off x="2195513" y="976313"/>
          <a:ext cx="2591222" cy="4871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2400" b="1">
              <a:solidFill>
                <a:srgbClr val="C00000"/>
              </a:solidFill>
              <a:latin typeface="Blackadder ITC" panose="04020505051007020D02" pitchFamily="82" charset="0"/>
            </a:rPr>
            <a:t>Blumen</a:t>
          </a:r>
          <a:r>
            <a:rPr lang="de-DE" sz="2400" b="1" baseline="0">
              <a:solidFill>
                <a:srgbClr val="C00000"/>
              </a:solidFill>
              <a:latin typeface="Blackadder ITC" panose="04020505051007020D02" pitchFamily="82" charset="0"/>
            </a:rPr>
            <a:t> machen Freude</a:t>
          </a:r>
          <a:endParaRPr lang="de-DE" sz="2400" b="1">
            <a:solidFill>
              <a:srgbClr val="C00000"/>
            </a:solidFill>
            <a:latin typeface="Blackadder ITC" panose="04020505051007020D02" pitchFamily="82" charset="0"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190500</xdr:colOff>
      <xdr:row>2</xdr:row>
      <xdr:rowOff>44508</xdr:rowOff>
    </xdr:to>
    <xdr:pic>
      <xdr:nvPicPr>
        <xdr:cNvPr id="2" name="Grafik 1" descr="Logo Erste Bank">
          <a:extLst>
            <a:ext uri="{FF2B5EF4-FFF2-40B4-BE49-F238E27FC236}">
              <a16:creationId xmlns:a16="http://schemas.microsoft.com/office/drawing/2014/main" id="{71A23318-614A-4773-99B2-4D5F5D9B7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5" r="41341" b="31580"/>
        <a:stretch>
          <a:fillRect/>
        </a:stretch>
      </xdr:blipFill>
      <xdr:spPr bwMode="auto">
        <a:xfrm>
          <a:off x="466725" y="180975"/>
          <a:ext cx="752475" cy="22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190500</xdr:colOff>
      <xdr:row>2</xdr:row>
      <xdr:rowOff>44508</xdr:rowOff>
    </xdr:to>
    <xdr:pic>
      <xdr:nvPicPr>
        <xdr:cNvPr id="2" name="Grafik 1" descr="Logo Erste Bank">
          <a:extLst>
            <a:ext uri="{FF2B5EF4-FFF2-40B4-BE49-F238E27FC236}">
              <a16:creationId xmlns:a16="http://schemas.microsoft.com/office/drawing/2014/main" id="{8E0C0BE1-A36F-476C-BE3B-322A951EE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5" r="41341" b="31580"/>
        <a:stretch>
          <a:fillRect/>
        </a:stretch>
      </xdr:blipFill>
      <xdr:spPr bwMode="auto">
        <a:xfrm>
          <a:off x="466725" y="180975"/>
          <a:ext cx="752475" cy="22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15</xdr:row>
      <xdr:rowOff>9525</xdr:rowOff>
    </xdr:from>
    <xdr:to>
      <xdr:col>3</xdr:col>
      <xdr:colOff>9525</xdr:colOff>
      <xdr:row>16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788837-68B6-4D1B-9A1E-77319B2E4C0A}"/>
            </a:ext>
          </a:extLst>
        </xdr:cNvPr>
        <xdr:cNvSpPr>
          <a:spLocks noChangeShapeType="1"/>
        </xdr:cNvSpPr>
      </xdr:nvSpPr>
      <xdr:spPr bwMode="auto">
        <a:xfrm>
          <a:off x="1114425" y="2767013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0</xdr:rowOff>
    </xdr:from>
    <xdr:to>
      <xdr:col>3</xdr:col>
      <xdr:colOff>152400</xdr:colOff>
      <xdr:row>15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2982226-7544-4BE8-99B9-42AAD3828D74}"/>
            </a:ext>
          </a:extLst>
        </xdr:cNvPr>
        <xdr:cNvSpPr>
          <a:spLocks noChangeShapeType="1"/>
        </xdr:cNvSpPr>
      </xdr:nvSpPr>
      <xdr:spPr bwMode="auto">
        <a:xfrm>
          <a:off x="1114425" y="2757488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</xdr:row>
      <xdr:rowOff>0</xdr:rowOff>
    </xdr:from>
    <xdr:to>
      <xdr:col>3</xdr:col>
      <xdr:colOff>9525</xdr:colOff>
      <xdr:row>20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4076C15-EC0E-4246-92D0-46C8B2A7E734}"/>
            </a:ext>
          </a:extLst>
        </xdr:cNvPr>
        <xdr:cNvSpPr>
          <a:spLocks noChangeShapeType="1"/>
        </xdr:cNvSpPr>
      </xdr:nvSpPr>
      <xdr:spPr bwMode="auto">
        <a:xfrm>
          <a:off x="1114425" y="3481388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19</xdr:row>
      <xdr:rowOff>9525</xdr:rowOff>
    </xdr:from>
    <xdr:to>
      <xdr:col>8</xdr:col>
      <xdr:colOff>323850</xdr:colOff>
      <xdr:row>20</xdr:row>
      <xdr:rowOff>9525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5DA413C4-B1F1-454E-8A91-990FE7AAA7FC}"/>
            </a:ext>
          </a:extLst>
        </xdr:cNvPr>
        <xdr:cNvSpPr>
          <a:spLocks noChangeShapeType="1"/>
        </xdr:cNvSpPr>
      </xdr:nvSpPr>
      <xdr:spPr bwMode="auto">
        <a:xfrm>
          <a:off x="4505325" y="3490913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</xdr:row>
      <xdr:rowOff>0</xdr:rowOff>
    </xdr:from>
    <xdr:to>
      <xdr:col>8</xdr:col>
      <xdr:colOff>333375</xdr:colOff>
      <xdr:row>15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4FD8D36A-235F-479E-976F-862995C92BC7}"/>
            </a:ext>
          </a:extLst>
        </xdr:cNvPr>
        <xdr:cNvSpPr>
          <a:spLocks noChangeShapeType="1"/>
        </xdr:cNvSpPr>
      </xdr:nvSpPr>
      <xdr:spPr bwMode="auto">
        <a:xfrm>
          <a:off x="4371975" y="2757488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15</xdr:row>
      <xdr:rowOff>0</xdr:rowOff>
    </xdr:from>
    <xdr:to>
      <xdr:col>8</xdr:col>
      <xdr:colOff>323850</xdr:colOff>
      <xdr:row>16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8E555307-075C-46FD-9AB7-B5C5F091DAAF}"/>
            </a:ext>
          </a:extLst>
        </xdr:cNvPr>
        <xdr:cNvSpPr>
          <a:spLocks noChangeShapeType="1"/>
        </xdr:cNvSpPr>
      </xdr:nvSpPr>
      <xdr:spPr bwMode="auto">
        <a:xfrm>
          <a:off x="4505325" y="2757488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752475</xdr:colOff>
      <xdr:row>6</xdr:row>
      <xdr:rowOff>9525</xdr:rowOff>
    </xdr:from>
    <xdr:to>
      <xdr:col>11</xdr:col>
      <xdr:colOff>0</xdr:colOff>
      <xdr:row>6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7607C34-5530-4589-815A-1F893C82B3F6}"/>
            </a:ext>
          </a:extLst>
        </xdr:cNvPr>
        <xdr:cNvSpPr>
          <a:spLocks noChangeArrowheads="1"/>
        </xdr:cNvSpPr>
      </xdr:nvSpPr>
      <xdr:spPr bwMode="auto">
        <a:xfrm>
          <a:off x="4933950" y="1119188"/>
          <a:ext cx="814388" cy="66675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533400</xdr:colOff>
      <xdr:row>3</xdr:row>
      <xdr:rowOff>19050</xdr:rowOff>
    </xdr:from>
    <xdr:to>
      <xdr:col>10</xdr:col>
      <xdr:colOff>152400</xdr:colOff>
      <xdr:row>3</xdr:row>
      <xdr:rowOff>95250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3E25D64-47D8-48E4-B2F0-D52DA0C9D67D}"/>
            </a:ext>
          </a:extLst>
        </xdr:cNvPr>
        <xdr:cNvSpPr>
          <a:spLocks noChangeArrowheads="1"/>
        </xdr:cNvSpPr>
      </xdr:nvSpPr>
      <xdr:spPr bwMode="auto">
        <a:xfrm>
          <a:off x="5748338" y="566738"/>
          <a:ext cx="0" cy="76200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295275</xdr:colOff>
      <xdr:row>3</xdr:row>
      <xdr:rowOff>9525</xdr:rowOff>
    </xdr:from>
    <xdr:to>
      <xdr:col>10</xdr:col>
      <xdr:colOff>142875</xdr:colOff>
      <xdr:row>3</xdr:row>
      <xdr:rowOff>66675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12D9AD6-05FB-4EAC-A65C-1201BB24CDB3}"/>
            </a:ext>
          </a:extLst>
        </xdr:cNvPr>
        <xdr:cNvSpPr>
          <a:spLocks noChangeArrowheads="1"/>
        </xdr:cNvSpPr>
      </xdr:nvSpPr>
      <xdr:spPr bwMode="auto">
        <a:xfrm>
          <a:off x="4476750" y="557213"/>
          <a:ext cx="1252538" cy="57150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352425</xdr:colOff>
      <xdr:row>4</xdr:row>
      <xdr:rowOff>142875</xdr:rowOff>
    </xdr:from>
    <xdr:to>
      <xdr:col>9</xdr:col>
      <xdr:colOff>428625</xdr:colOff>
      <xdr:row>5</xdr:row>
      <xdr:rowOff>47625</xdr:rowOff>
    </xdr:to>
    <xdr:sp macro="" textlink="">
      <xdr:nvSpPr>
        <xdr:cNvPr id="11" name="Freeform 10">
          <a:extLst>
            <a:ext uri="{FF2B5EF4-FFF2-40B4-BE49-F238E27FC236}">
              <a16:creationId xmlns:a16="http://schemas.microsoft.com/office/drawing/2014/main" id="{D25DFC27-0F81-4532-B366-0A1F88978E5D}"/>
            </a:ext>
          </a:extLst>
        </xdr:cNvPr>
        <xdr:cNvSpPr>
          <a:spLocks/>
        </xdr:cNvSpPr>
      </xdr:nvSpPr>
      <xdr:spPr bwMode="auto">
        <a:xfrm>
          <a:off x="5348288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104775</xdr:colOff>
      <xdr:row>4</xdr:row>
      <xdr:rowOff>142875</xdr:rowOff>
    </xdr:from>
    <xdr:to>
      <xdr:col>9</xdr:col>
      <xdr:colOff>180975</xdr:colOff>
      <xdr:row>5</xdr:row>
      <xdr:rowOff>47625</xdr:rowOff>
    </xdr:to>
    <xdr:sp macro="" textlink="">
      <xdr:nvSpPr>
        <xdr:cNvPr id="12" name="Freeform 11">
          <a:extLst>
            <a:ext uri="{FF2B5EF4-FFF2-40B4-BE49-F238E27FC236}">
              <a16:creationId xmlns:a16="http://schemas.microsoft.com/office/drawing/2014/main" id="{931F0E75-9FCE-454E-8E97-E3C89855000C}"/>
            </a:ext>
          </a:extLst>
        </xdr:cNvPr>
        <xdr:cNvSpPr>
          <a:spLocks/>
        </xdr:cNvSpPr>
      </xdr:nvSpPr>
      <xdr:spPr bwMode="auto">
        <a:xfrm>
          <a:off x="5100638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619125</xdr:colOff>
      <xdr:row>4</xdr:row>
      <xdr:rowOff>142875</xdr:rowOff>
    </xdr:from>
    <xdr:to>
      <xdr:col>8</xdr:col>
      <xdr:colOff>695325</xdr:colOff>
      <xdr:row>5</xdr:row>
      <xdr:rowOff>47625</xdr:rowOff>
    </xdr:to>
    <xdr:sp macro="" textlink="">
      <xdr:nvSpPr>
        <xdr:cNvPr id="13" name="Freeform 12">
          <a:extLst>
            <a:ext uri="{FF2B5EF4-FFF2-40B4-BE49-F238E27FC236}">
              <a16:creationId xmlns:a16="http://schemas.microsoft.com/office/drawing/2014/main" id="{94B2E48E-792B-4383-8F70-DEDABCFEF1DF}"/>
            </a:ext>
          </a:extLst>
        </xdr:cNvPr>
        <xdr:cNvSpPr>
          <a:spLocks/>
        </xdr:cNvSpPr>
      </xdr:nvSpPr>
      <xdr:spPr bwMode="auto">
        <a:xfrm>
          <a:off x="4800600" y="871538"/>
          <a:ext cx="762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</xdr:colOff>
      <xdr:row>38</xdr:row>
      <xdr:rowOff>9525</xdr:rowOff>
    </xdr:from>
    <xdr:to>
      <xdr:col>3</xdr:col>
      <xdr:colOff>9525</xdr:colOff>
      <xdr:row>39</xdr:row>
      <xdr:rowOff>9525</xdr:rowOff>
    </xdr:to>
    <xdr:sp macro="" textlink="">
      <xdr:nvSpPr>
        <xdr:cNvPr id="14" name="Line 14">
          <a:extLst>
            <a:ext uri="{FF2B5EF4-FFF2-40B4-BE49-F238E27FC236}">
              <a16:creationId xmlns:a16="http://schemas.microsoft.com/office/drawing/2014/main" id="{1596CD03-969A-4260-A43C-CA1C8672787D}"/>
            </a:ext>
          </a:extLst>
        </xdr:cNvPr>
        <xdr:cNvSpPr>
          <a:spLocks noChangeShapeType="1"/>
        </xdr:cNvSpPr>
      </xdr:nvSpPr>
      <xdr:spPr bwMode="auto">
        <a:xfrm>
          <a:off x="1114425" y="6972300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0</xdr:rowOff>
    </xdr:from>
    <xdr:to>
      <xdr:col>3</xdr:col>
      <xdr:colOff>152400</xdr:colOff>
      <xdr:row>38</xdr:row>
      <xdr:rowOff>0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59EDFC6F-8DE9-4B28-B2B2-E7E5DFBF2BBC}"/>
            </a:ext>
          </a:extLst>
        </xdr:cNvPr>
        <xdr:cNvSpPr>
          <a:spLocks noChangeShapeType="1"/>
        </xdr:cNvSpPr>
      </xdr:nvSpPr>
      <xdr:spPr bwMode="auto">
        <a:xfrm>
          <a:off x="1114425" y="6962775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42</xdr:row>
      <xdr:rowOff>0</xdr:rowOff>
    </xdr:from>
    <xdr:to>
      <xdr:col>3</xdr:col>
      <xdr:colOff>9525</xdr:colOff>
      <xdr:row>43</xdr:row>
      <xdr:rowOff>0</xdr:rowOff>
    </xdr:to>
    <xdr:sp macro="" textlink="">
      <xdr:nvSpPr>
        <xdr:cNvPr id="16" name="Line 16">
          <a:extLst>
            <a:ext uri="{FF2B5EF4-FFF2-40B4-BE49-F238E27FC236}">
              <a16:creationId xmlns:a16="http://schemas.microsoft.com/office/drawing/2014/main" id="{1D67CBD6-DC88-4B7D-97FE-FC7578CA9BF0}"/>
            </a:ext>
          </a:extLst>
        </xdr:cNvPr>
        <xdr:cNvSpPr>
          <a:spLocks noChangeShapeType="1"/>
        </xdr:cNvSpPr>
      </xdr:nvSpPr>
      <xdr:spPr bwMode="auto">
        <a:xfrm>
          <a:off x="1114425" y="7686675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42</xdr:row>
      <xdr:rowOff>9525</xdr:rowOff>
    </xdr:from>
    <xdr:to>
      <xdr:col>8</xdr:col>
      <xdr:colOff>323850</xdr:colOff>
      <xdr:row>43</xdr:row>
      <xdr:rowOff>9525</xdr:rowOff>
    </xdr:to>
    <xdr:sp macro="" textlink="">
      <xdr:nvSpPr>
        <xdr:cNvPr id="17" name="Line 17">
          <a:extLst>
            <a:ext uri="{FF2B5EF4-FFF2-40B4-BE49-F238E27FC236}">
              <a16:creationId xmlns:a16="http://schemas.microsoft.com/office/drawing/2014/main" id="{D7BC3A3A-6FAA-48D8-B8BD-BF3F34F69F08}"/>
            </a:ext>
          </a:extLst>
        </xdr:cNvPr>
        <xdr:cNvSpPr>
          <a:spLocks noChangeShapeType="1"/>
        </xdr:cNvSpPr>
      </xdr:nvSpPr>
      <xdr:spPr bwMode="auto">
        <a:xfrm>
          <a:off x="4505325" y="7696200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333375</xdr:colOff>
      <xdr:row>38</xdr:row>
      <xdr:rowOff>0</xdr:rowOff>
    </xdr:to>
    <xdr:sp macro="" textlink="">
      <xdr:nvSpPr>
        <xdr:cNvPr id="18" name="Line 18">
          <a:extLst>
            <a:ext uri="{FF2B5EF4-FFF2-40B4-BE49-F238E27FC236}">
              <a16:creationId xmlns:a16="http://schemas.microsoft.com/office/drawing/2014/main" id="{89E2C42F-FCC3-4C5C-823D-38C15EA39615}"/>
            </a:ext>
          </a:extLst>
        </xdr:cNvPr>
        <xdr:cNvSpPr>
          <a:spLocks noChangeShapeType="1"/>
        </xdr:cNvSpPr>
      </xdr:nvSpPr>
      <xdr:spPr bwMode="auto">
        <a:xfrm>
          <a:off x="4371975" y="6962775"/>
          <a:ext cx="142875" cy="0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38</xdr:row>
      <xdr:rowOff>0</xdr:rowOff>
    </xdr:from>
    <xdr:to>
      <xdr:col>8</xdr:col>
      <xdr:colOff>323850</xdr:colOff>
      <xdr:row>39</xdr:row>
      <xdr:rowOff>0</xdr:rowOff>
    </xdr:to>
    <xdr:sp macro="" textlink="">
      <xdr:nvSpPr>
        <xdr:cNvPr id="19" name="Line 19">
          <a:extLst>
            <a:ext uri="{FF2B5EF4-FFF2-40B4-BE49-F238E27FC236}">
              <a16:creationId xmlns:a16="http://schemas.microsoft.com/office/drawing/2014/main" id="{CF0D0F11-8B17-4033-9994-9C138E46D710}"/>
            </a:ext>
          </a:extLst>
        </xdr:cNvPr>
        <xdr:cNvSpPr>
          <a:spLocks noChangeShapeType="1"/>
        </xdr:cNvSpPr>
      </xdr:nvSpPr>
      <xdr:spPr bwMode="auto">
        <a:xfrm>
          <a:off x="4505325" y="6962775"/>
          <a:ext cx="0" cy="180975"/>
        </a:xfrm>
        <a:prstGeom prst="line">
          <a:avLst/>
        </a:prstGeom>
        <a:noFill/>
        <a:ln w="127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752475</xdr:colOff>
      <xdr:row>29</xdr:row>
      <xdr:rowOff>9525</xdr:rowOff>
    </xdr:from>
    <xdr:to>
      <xdr:col>11</xdr:col>
      <xdr:colOff>0</xdr:colOff>
      <xdr:row>29</xdr:row>
      <xdr:rowOff>76200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F2347A9F-544F-4C0C-B800-A70735CFA02D}"/>
            </a:ext>
          </a:extLst>
        </xdr:cNvPr>
        <xdr:cNvSpPr>
          <a:spLocks noChangeArrowheads="1"/>
        </xdr:cNvSpPr>
      </xdr:nvSpPr>
      <xdr:spPr bwMode="auto">
        <a:xfrm>
          <a:off x="4933950" y="5324475"/>
          <a:ext cx="814388" cy="66675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533400</xdr:colOff>
      <xdr:row>26</xdr:row>
      <xdr:rowOff>19050</xdr:rowOff>
    </xdr:from>
    <xdr:to>
      <xdr:col>10</xdr:col>
      <xdr:colOff>152400</xdr:colOff>
      <xdr:row>26</xdr:row>
      <xdr:rowOff>95250</xdr:rowOff>
    </xdr:to>
    <xdr:sp macro="" textlink="">
      <xdr:nvSpPr>
        <xdr:cNvPr id="21" name="Rectangle 21">
          <a:extLst>
            <a:ext uri="{FF2B5EF4-FFF2-40B4-BE49-F238E27FC236}">
              <a16:creationId xmlns:a16="http://schemas.microsoft.com/office/drawing/2014/main" id="{28AB1B2A-518B-45FF-B7C2-C75B93CEE4EB}"/>
            </a:ext>
          </a:extLst>
        </xdr:cNvPr>
        <xdr:cNvSpPr>
          <a:spLocks noChangeArrowheads="1"/>
        </xdr:cNvSpPr>
      </xdr:nvSpPr>
      <xdr:spPr bwMode="auto">
        <a:xfrm>
          <a:off x="5748338" y="4772025"/>
          <a:ext cx="0" cy="76200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295275</xdr:colOff>
      <xdr:row>26</xdr:row>
      <xdr:rowOff>9525</xdr:rowOff>
    </xdr:from>
    <xdr:to>
      <xdr:col>10</xdr:col>
      <xdr:colOff>142875</xdr:colOff>
      <xdr:row>26</xdr:row>
      <xdr:rowOff>66675</xdr:rowOff>
    </xdr:to>
    <xdr:sp macro="" textlink="">
      <xdr:nvSpPr>
        <xdr:cNvPr id="22" name="Rectangle 22">
          <a:extLst>
            <a:ext uri="{FF2B5EF4-FFF2-40B4-BE49-F238E27FC236}">
              <a16:creationId xmlns:a16="http://schemas.microsoft.com/office/drawing/2014/main" id="{9092B505-4338-4EB6-8E22-FCA061EA08B3}"/>
            </a:ext>
          </a:extLst>
        </xdr:cNvPr>
        <xdr:cNvSpPr>
          <a:spLocks noChangeArrowheads="1"/>
        </xdr:cNvSpPr>
      </xdr:nvSpPr>
      <xdr:spPr bwMode="auto">
        <a:xfrm>
          <a:off x="4476750" y="4762500"/>
          <a:ext cx="1252538" cy="57150"/>
        </a:xfrm>
        <a:prstGeom prst="rect">
          <a:avLst/>
        </a:prstGeom>
        <a:solidFill>
          <a:srgbClr val="CCCC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352425</xdr:colOff>
      <xdr:row>27</xdr:row>
      <xdr:rowOff>142875</xdr:rowOff>
    </xdr:from>
    <xdr:to>
      <xdr:col>9</xdr:col>
      <xdr:colOff>428625</xdr:colOff>
      <xdr:row>28</xdr:row>
      <xdr:rowOff>47625</xdr:rowOff>
    </xdr:to>
    <xdr:sp macro="" textlink="">
      <xdr:nvSpPr>
        <xdr:cNvPr id="23" name="Freeform 23">
          <a:extLst>
            <a:ext uri="{FF2B5EF4-FFF2-40B4-BE49-F238E27FC236}">
              <a16:creationId xmlns:a16="http://schemas.microsoft.com/office/drawing/2014/main" id="{726A3323-D8D1-450D-8EA4-2AAFC1DFBF85}"/>
            </a:ext>
          </a:extLst>
        </xdr:cNvPr>
        <xdr:cNvSpPr>
          <a:spLocks/>
        </xdr:cNvSpPr>
      </xdr:nvSpPr>
      <xdr:spPr bwMode="auto">
        <a:xfrm>
          <a:off x="5348288" y="5076825"/>
          <a:ext cx="76200" cy="100013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104775</xdr:colOff>
      <xdr:row>27</xdr:row>
      <xdr:rowOff>142875</xdr:rowOff>
    </xdr:from>
    <xdr:to>
      <xdr:col>9</xdr:col>
      <xdr:colOff>180975</xdr:colOff>
      <xdr:row>28</xdr:row>
      <xdr:rowOff>47625</xdr:rowOff>
    </xdr:to>
    <xdr:sp macro="" textlink="">
      <xdr:nvSpPr>
        <xdr:cNvPr id="24" name="Freeform 24">
          <a:extLst>
            <a:ext uri="{FF2B5EF4-FFF2-40B4-BE49-F238E27FC236}">
              <a16:creationId xmlns:a16="http://schemas.microsoft.com/office/drawing/2014/main" id="{83101F13-2126-4F2E-905B-A23F734BBECB}"/>
            </a:ext>
          </a:extLst>
        </xdr:cNvPr>
        <xdr:cNvSpPr>
          <a:spLocks/>
        </xdr:cNvSpPr>
      </xdr:nvSpPr>
      <xdr:spPr bwMode="auto">
        <a:xfrm>
          <a:off x="5100638" y="5076825"/>
          <a:ext cx="76200" cy="100013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619125</xdr:colOff>
      <xdr:row>27</xdr:row>
      <xdr:rowOff>142875</xdr:rowOff>
    </xdr:from>
    <xdr:to>
      <xdr:col>8</xdr:col>
      <xdr:colOff>695325</xdr:colOff>
      <xdr:row>28</xdr:row>
      <xdr:rowOff>47625</xdr:rowOff>
    </xdr:to>
    <xdr:sp macro="" textlink="">
      <xdr:nvSpPr>
        <xdr:cNvPr id="25" name="Freeform 25">
          <a:extLst>
            <a:ext uri="{FF2B5EF4-FFF2-40B4-BE49-F238E27FC236}">
              <a16:creationId xmlns:a16="http://schemas.microsoft.com/office/drawing/2014/main" id="{905626EF-FD82-457E-AB41-9D3DFB225C72}"/>
            </a:ext>
          </a:extLst>
        </xdr:cNvPr>
        <xdr:cNvSpPr>
          <a:spLocks/>
        </xdr:cNvSpPr>
      </xdr:nvSpPr>
      <xdr:spPr bwMode="auto">
        <a:xfrm>
          <a:off x="4800600" y="5076825"/>
          <a:ext cx="76200" cy="100013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19</xdr:row>
      <xdr:rowOff>9525</xdr:rowOff>
    </xdr:from>
    <xdr:to>
      <xdr:col>8</xdr:col>
      <xdr:colOff>0</xdr:colOff>
      <xdr:row>24</xdr:row>
      <xdr:rowOff>9525</xdr:rowOff>
    </xdr:to>
    <xdr:grpSp>
      <xdr:nvGrpSpPr>
        <xdr:cNvPr id="396" name="Group 1">
          <a:extLst>
            <a:ext uri="{FF2B5EF4-FFF2-40B4-BE49-F238E27FC236}">
              <a16:creationId xmlns:a16="http://schemas.microsoft.com/office/drawing/2014/main" id="{5F82A2B9-1749-43F5-97AE-910E00350D6F}"/>
            </a:ext>
          </a:extLst>
        </xdr:cNvPr>
        <xdr:cNvGrpSpPr>
          <a:grpSpLocks/>
        </xdr:cNvGrpSpPr>
      </xdr:nvGrpSpPr>
      <xdr:grpSpPr bwMode="auto">
        <a:xfrm>
          <a:off x="625475" y="3540125"/>
          <a:ext cx="3336925" cy="920750"/>
          <a:chOff x="80" y="287"/>
          <a:chExt cx="336" cy="65"/>
        </a:xfrm>
      </xdr:grpSpPr>
      <xdr:sp macro="" textlink="">
        <xdr:nvSpPr>
          <xdr:cNvPr id="397" name="Line 2">
            <a:extLst>
              <a:ext uri="{FF2B5EF4-FFF2-40B4-BE49-F238E27FC236}">
                <a16:creationId xmlns:a16="http://schemas.microsoft.com/office/drawing/2014/main" id="{AA588955-0811-41B1-9067-AB7A0A8C8261}"/>
              </a:ext>
            </a:extLst>
          </xdr:cNvPr>
          <xdr:cNvSpPr>
            <a:spLocks noChangeShapeType="1"/>
          </xdr:cNvSpPr>
        </xdr:nvSpPr>
        <xdr:spPr bwMode="auto">
          <a:xfrm>
            <a:off x="413" y="288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8" name="Line 3">
            <a:extLst>
              <a:ext uri="{FF2B5EF4-FFF2-40B4-BE49-F238E27FC236}">
                <a16:creationId xmlns:a16="http://schemas.microsoft.com/office/drawing/2014/main" id="{48433206-9175-4754-A8CA-C23B02D741D1}"/>
              </a:ext>
            </a:extLst>
          </xdr:cNvPr>
          <xdr:cNvSpPr>
            <a:spLocks noChangeShapeType="1"/>
          </xdr:cNvSpPr>
        </xdr:nvSpPr>
        <xdr:spPr bwMode="auto">
          <a:xfrm>
            <a:off x="207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9" name="Line 4">
            <a:extLst>
              <a:ext uri="{FF2B5EF4-FFF2-40B4-BE49-F238E27FC236}">
                <a16:creationId xmlns:a16="http://schemas.microsoft.com/office/drawing/2014/main" id="{8B937638-FF79-4B06-B208-D96377AAD1DF}"/>
              </a:ext>
            </a:extLst>
          </xdr:cNvPr>
          <xdr:cNvSpPr>
            <a:spLocks noChangeShapeType="1"/>
          </xdr:cNvSpPr>
        </xdr:nvSpPr>
        <xdr:spPr bwMode="auto">
          <a:xfrm>
            <a:off x="224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0" name="Line 5">
            <a:extLst>
              <a:ext uri="{FF2B5EF4-FFF2-40B4-BE49-F238E27FC236}">
                <a16:creationId xmlns:a16="http://schemas.microsoft.com/office/drawing/2014/main" id="{CFF6BB69-BBAE-4FD4-B6D2-528B9CF5167C}"/>
              </a:ext>
            </a:extLst>
          </xdr:cNvPr>
          <xdr:cNvSpPr>
            <a:spLocks noChangeShapeType="1"/>
          </xdr:cNvSpPr>
        </xdr:nvSpPr>
        <xdr:spPr bwMode="auto">
          <a:xfrm>
            <a:off x="258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1" name="Line 6">
            <a:extLst>
              <a:ext uri="{FF2B5EF4-FFF2-40B4-BE49-F238E27FC236}">
                <a16:creationId xmlns:a16="http://schemas.microsoft.com/office/drawing/2014/main" id="{F313E9B1-9D6B-4182-89F2-A91198A3E69B}"/>
              </a:ext>
            </a:extLst>
          </xdr:cNvPr>
          <xdr:cNvSpPr>
            <a:spLocks noChangeShapeType="1"/>
          </xdr:cNvSpPr>
        </xdr:nvSpPr>
        <xdr:spPr bwMode="auto">
          <a:xfrm>
            <a:off x="276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2" name="Line 7">
            <a:extLst>
              <a:ext uri="{FF2B5EF4-FFF2-40B4-BE49-F238E27FC236}">
                <a16:creationId xmlns:a16="http://schemas.microsoft.com/office/drawing/2014/main" id="{442E0702-86FD-4758-A1EB-5B8FDEC8B959}"/>
              </a:ext>
            </a:extLst>
          </xdr:cNvPr>
          <xdr:cNvSpPr>
            <a:spLocks noChangeShapeType="1"/>
          </xdr:cNvSpPr>
        </xdr:nvSpPr>
        <xdr:spPr bwMode="auto">
          <a:xfrm>
            <a:off x="293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3" name="Line 8">
            <a:extLst>
              <a:ext uri="{FF2B5EF4-FFF2-40B4-BE49-F238E27FC236}">
                <a16:creationId xmlns:a16="http://schemas.microsoft.com/office/drawing/2014/main" id="{5A1A4062-9BB2-4CA0-AC8E-6D2EEC31EC0B}"/>
              </a:ext>
            </a:extLst>
          </xdr:cNvPr>
          <xdr:cNvSpPr>
            <a:spLocks noChangeShapeType="1"/>
          </xdr:cNvSpPr>
        </xdr:nvSpPr>
        <xdr:spPr bwMode="auto">
          <a:xfrm>
            <a:off x="310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4" name="Line 9">
            <a:extLst>
              <a:ext uri="{FF2B5EF4-FFF2-40B4-BE49-F238E27FC236}">
                <a16:creationId xmlns:a16="http://schemas.microsoft.com/office/drawing/2014/main" id="{938A9290-7BAC-40A9-8F0B-EF82D5558C04}"/>
              </a:ext>
            </a:extLst>
          </xdr:cNvPr>
          <xdr:cNvSpPr>
            <a:spLocks noChangeShapeType="1"/>
          </xdr:cNvSpPr>
        </xdr:nvSpPr>
        <xdr:spPr bwMode="auto">
          <a:xfrm>
            <a:off x="328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5" name="Line 10">
            <a:extLst>
              <a:ext uri="{FF2B5EF4-FFF2-40B4-BE49-F238E27FC236}">
                <a16:creationId xmlns:a16="http://schemas.microsoft.com/office/drawing/2014/main" id="{45D2A7F8-D20A-40DD-91B1-3A21AF569DBE}"/>
              </a:ext>
            </a:extLst>
          </xdr:cNvPr>
          <xdr:cNvSpPr>
            <a:spLocks noChangeShapeType="1"/>
          </xdr:cNvSpPr>
        </xdr:nvSpPr>
        <xdr:spPr bwMode="auto">
          <a:xfrm>
            <a:off x="346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6" name="Line 11">
            <a:extLst>
              <a:ext uri="{FF2B5EF4-FFF2-40B4-BE49-F238E27FC236}">
                <a16:creationId xmlns:a16="http://schemas.microsoft.com/office/drawing/2014/main" id="{F0E976F3-7723-459C-B0B0-8D890FF97E83}"/>
              </a:ext>
            </a:extLst>
          </xdr:cNvPr>
          <xdr:cNvSpPr>
            <a:spLocks noChangeShapeType="1"/>
          </xdr:cNvSpPr>
        </xdr:nvSpPr>
        <xdr:spPr bwMode="auto">
          <a:xfrm>
            <a:off x="124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7" name="Line 12">
            <a:extLst>
              <a:ext uri="{FF2B5EF4-FFF2-40B4-BE49-F238E27FC236}">
                <a16:creationId xmlns:a16="http://schemas.microsoft.com/office/drawing/2014/main" id="{1288CDCF-26F3-4DC9-B7F6-A6380350CBAC}"/>
              </a:ext>
            </a:extLst>
          </xdr:cNvPr>
          <xdr:cNvSpPr>
            <a:spLocks noChangeShapeType="1"/>
          </xdr:cNvSpPr>
        </xdr:nvSpPr>
        <xdr:spPr bwMode="auto">
          <a:xfrm>
            <a:off x="109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8" name="Line 13">
            <a:extLst>
              <a:ext uri="{FF2B5EF4-FFF2-40B4-BE49-F238E27FC236}">
                <a16:creationId xmlns:a16="http://schemas.microsoft.com/office/drawing/2014/main" id="{C28B0EA3-C271-4E73-9460-CE67F96805A4}"/>
              </a:ext>
            </a:extLst>
          </xdr:cNvPr>
          <xdr:cNvSpPr>
            <a:spLocks noChangeShapeType="1"/>
          </xdr:cNvSpPr>
        </xdr:nvSpPr>
        <xdr:spPr bwMode="auto">
          <a:xfrm>
            <a:off x="80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9" name="Line 14">
            <a:extLst>
              <a:ext uri="{FF2B5EF4-FFF2-40B4-BE49-F238E27FC236}">
                <a16:creationId xmlns:a16="http://schemas.microsoft.com/office/drawing/2014/main" id="{81C65CD8-301E-4129-A39E-65C72F1FE26B}"/>
              </a:ext>
            </a:extLst>
          </xdr:cNvPr>
          <xdr:cNvSpPr>
            <a:spLocks noChangeShapeType="1"/>
          </xdr:cNvSpPr>
        </xdr:nvSpPr>
        <xdr:spPr bwMode="auto">
          <a:xfrm>
            <a:off x="94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0" name="Line 15">
            <a:extLst>
              <a:ext uri="{FF2B5EF4-FFF2-40B4-BE49-F238E27FC236}">
                <a16:creationId xmlns:a16="http://schemas.microsoft.com/office/drawing/2014/main" id="{D343A599-5A52-4C0F-B8E1-1A1EE7BB2BFA}"/>
              </a:ext>
            </a:extLst>
          </xdr:cNvPr>
          <xdr:cNvSpPr>
            <a:spLocks noChangeShapeType="1"/>
          </xdr:cNvSpPr>
        </xdr:nvSpPr>
        <xdr:spPr bwMode="auto">
          <a:xfrm>
            <a:off x="138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1" name="Line 16">
            <a:extLst>
              <a:ext uri="{FF2B5EF4-FFF2-40B4-BE49-F238E27FC236}">
                <a16:creationId xmlns:a16="http://schemas.microsoft.com/office/drawing/2014/main" id="{97C87BBA-61D6-41DF-AF61-C8DE79774B3A}"/>
              </a:ext>
            </a:extLst>
          </xdr:cNvPr>
          <xdr:cNvSpPr>
            <a:spLocks noChangeShapeType="1"/>
          </xdr:cNvSpPr>
        </xdr:nvSpPr>
        <xdr:spPr bwMode="auto">
          <a:xfrm>
            <a:off x="155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2" name="Line 17">
            <a:extLst>
              <a:ext uri="{FF2B5EF4-FFF2-40B4-BE49-F238E27FC236}">
                <a16:creationId xmlns:a16="http://schemas.microsoft.com/office/drawing/2014/main" id="{9616325C-7F98-41B7-B98D-DE3BAD12C413}"/>
              </a:ext>
            </a:extLst>
          </xdr:cNvPr>
          <xdr:cNvSpPr>
            <a:spLocks noChangeShapeType="1"/>
          </xdr:cNvSpPr>
        </xdr:nvSpPr>
        <xdr:spPr bwMode="auto">
          <a:xfrm>
            <a:off x="173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3" name="Line 18">
            <a:extLst>
              <a:ext uri="{FF2B5EF4-FFF2-40B4-BE49-F238E27FC236}">
                <a16:creationId xmlns:a16="http://schemas.microsoft.com/office/drawing/2014/main" id="{FDC69C87-CB80-4C2B-9C83-049CEF130D60}"/>
              </a:ext>
            </a:extLst>
          </xdr:cNvPr>
          <xdr:cNvSpPr>
            <a:spLocks noChangeShapeType="1"/>
          </xdr:cNvSpPr>
        </xdr:nvSpPr>
        <xdr:spPr bwMode="auto">
          <a:xfrm>
            <a:off x="191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4" name="Line 19">
            <a:extLst>
              <a:ext uri="{FF2B5EF4-FFF2-40B4-BE49-F238E27FC236}">
                <a16:creationId xmlns:a16="http://schemas.microsoft.com/office/drawing/2014/main" id="{411617AB-9AA2-4146-A334-D8010AE2D9EE}"/>
              </a:ext>
            </a:extLst>
          </xdr:cNvPr>
          <xdr:cNvSpPr>
            <a:spLocks noChangeShapeType="1"/>
          </xdr:cNvSpPr>
        </xdr:nvSpPr>
        <xdr:spPr bwMode="auto">
          <a:xfrm>
            <a:off x="363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5" name="Line 20">
            <a:extLst>
              <a:ext uri="{FF2B5EF4-FFF2-40B4-BE49-F238E27FC236}">
                <a16:creationId xmlns:a16="http://schemas.microsoft.com/office/drawing/2014/main" id="{AABEB5F5-BF6A-4934-9861-259605392B42}"/>
              </a:ext>
            </a:extLst>
          </xdr:cNvPr>
          <xdr:cNvSpPr>
            <a:spLocks noChangeShapeType="1"/>
          </xdr:cNvSpPr>
        </xdr:nvSpPr>
        <xdr:spPr bwMode="auto">
          <a:xfrm>
            <a:off x="380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6" name="Line 21">
            <a:extLst>
              <a:ext uri="{FF2B5EF4-FFF2-40B4-BE49-F238E27FC236}">
                <a16:creationId xmlns:a16="http://schemas.microsoft.com/office/drawing/2014/main" id="{61328F8E-EA14-403D-9D56-C5D91E73ECAC}"/>
              </a:ext>
            </a:extLst>
          </xdr:cNvPr>
          <xdr:cNvSpPr>
            <a:spLocks noChangeShapeType="1"/>
          </xdr:cNvSpPr>
        </xdr:nvSpPr>
        <xdr:spPr bwMode="auto">
          <a:xfrm>
            <a:off x="398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7" name="Line 22">
            <a:extLst>
              <a:ext uri="{FF2B5EF4-FFF2-40B4-BE49-F238E27FC236}">
                <a16:creationId xmlns:a16="http://schemas.microsoft.com/office/drawing/2014/main" id="{EB3E5C5A-4B69-4A1D-A426-84A3C77760BF}"/>
              </a:ext>
            </a:extLst>
          </xdr:cNvPr>
          <xdr:cNvSpPr>
            <a:spLocks noChangeShapeType="1"/>
          </xdr:cNvSpPr>
        </xdr:nvSpPr>
        <xdr:spPr bwMode="auto">
          <a:xfrm>
            <a:off x="415" y="316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8" name="Line 23">
            <a:extLst>
              <a:ext uri="{FF2B5EF4-FFF2-40B4-BE49-F238E27FC236}">
                <a16:creationId xmlns:a16="http://schemas.microsoft.com/office/drawing/2014/main" id="{CD6E71A8-989F-4770-8558-A0056B75CCE9}"/>
              </a:ext>
            </a:extLst>
          </xdr:cNvPr>
          <xdr:cNvSpPr>
            <a:spLocks noChangeShapeType="1"/>
          </xdr:cNvSpPr>
        </xdr:nvSpPr>
        <xdr:spPr bwMode="auto">
          <a:xfrm>
            <a:off x="209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9" name="Line 24">
            <a:extLst>
              <a:ext uri="{FF2B5EF4-FFF2-40B4-BE49-F238E27FC236}">
                <a16:creationId xmlns:a16="http://schemas.microsoft.com/office/drawing/2014/main" id="{854DF431-0C3A-4B66-A7C3-441D3ACBD71D}"/>
              </a:ext>
            </a:extLst>
          </xdr:cNvPr>
          <xdr:cNvSpPr>
            <a:spLocks noChangeShapeType="1"/>
          </xdr:cNvSpPr>
        </xdr:nvSpPr>
        <xdr:spPr bwMode="auto">
          <a:xfrm>
            <a:off x="226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0" name="Line 25">
            <a:extLst>
              <a:ext uri="{FF2B5EF4-FFF2-40B4-BE49-F238E27FC236}">
                <a16:creationId xmlns:a16="http://schemas.microsoft.com/office/drawing/2014/main" id="{BB4789DF-B7A1-4627-AF1E-125C52B9DCD0}"/>
              </a:ext>
            </a:extLst>
          </xdr:cNvPr>
          <xdr:cNvSpPr>
            <a:spLocks noChangeShapeType="1"/>
          </xdr:cNvSpPr>
        </xdr:nvSpPr>
        <xdr:spPr bwMode="auto">
          <a:xfrm>
            <a:off x="26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1" name="Line 26">
            <a:extLst>
              <a:ext uri="{FF2B5EF4-FFF2-40B4-BE49-F238E27FC236}">
                <a16:creationId xmlns:a16="http://schemas.microsoft.com/office/drawing/2014/main" id="{C86263AB-73D8-4A92-8ADE-A9D0D21A901A}"/>
              </a:ext>
            </a:extLst>
          </xdr:cNvPr>
          <xdr:cNvSpPr>
            <a:spLocks noChangeShapeType="1"/>
          </xdr:cNvSpPr>
        </xdr:nvSpPr>
        <xdr:spPr bwMode="auto">
          <a:xfrm>
            <a:off x="278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2" name="Line 27">
            <a:extLst>
              <a:ext uri="{FF2B5EF4-FFF2-40B4-BE49-F238E27FC236}">
                <a16:creationId xmlns:a16="http://schemas.microsoft.com/office/drawing/2014/main" id="{E12F71A9-70D7-4F01-8133-0E5B377EA526}"/>
              </a:ext>
            </a:extLst>
          </xdr:cNvPr>
          <xdr:cNvSpPr>
            <a:spLocks noChangeShapeType="1"/>
          </xdr:cNvSpPr>
        </xdr:nvSpPr>
        <xdr:spPr bwMode="auto">
          <a:xfrm>
            <a:off x="295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3" name="Line 28">
            <a:extLst>
              <a:ext uri="{FF2B5EF4-FFF2-40B4-BE49-F238E27FC236}">
                <a16:creationId xmlns:a16="http://schemas.microsoft.com/office/drawing/2014/main" id="{47E4BBCC-FF19-403A-B6BC-C64598FFB37F}"/>
              </a:ext>
            </a:extLst>
          </xdr:cNvPr>
          <xdr:cNvSpPr>
            <a:spLocks noChangeShapeType="1"/>
          </xdr:cNvSpPr>
        </xdr:nvSpPr>
        <xdr:spPr bwMode="auto">
          <a:xfrm>
            <a:off x="312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4" name="Line 29">
            <a:extLst>
              <a:ext uri="{FF2B5EF4-FFF2-40B4-BE49-F238E27FC236}">
                <a16:creationId xmlns:a16="http://schemas.microsoft.com/office/drawing/2014/main" id="{C92039F3-2CD3-4A62-8567-2F2FC7E210BC}"/>
              </a:ext>
            </a:extLst>
          </xdr:cNvPr>
          <xdr:cNvSpPr>
            <a:spLocks noChangeShapeType="1"/>
          </xdr:cNvSpPr>
        </xdr:nvSpPr>
        <xdr:spPr bwMode="auto">
          <a:xfrm>
            <a:off x="33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5" name="Line 30">
            <a:extLst>
              <a:ext uri="{FF2B5EF4-FFF2-40B4-BE49-F238E27FC236}">
                <a16:creationId xmlns:a16="http://schemas.microsoft.com/office/drawing/2014/main" id="{801A26F7-AB79-436A-B8D6-C68734B99144}"/>
              </a:ext>
            </a:extLst>
          </xdr:cNvPr>
          <xdr:cNvSpPr>
            <a:spLocks noChangeShapeType="1"/>
          </xdr:cNvSpPr>
        </xdr:nvSpPr>
        <xdr:spPr bwMode="auto">
          <a:xfrm>
            <a:off x="348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6" name="Line 31">
            <a:extLst>
              <a:ext uri="{FF2B5EF4-FFF2-40B4-BE49-F238E27FC236}">
                <a16:creationId xmlns:a16="http://schemas.microsoft.com/office/drawing/2014/main" id="{72F1339F-8C9F-48A7-A65C-777AABF491B3}"/>
              </a:ext>
            </a:extLst>
          </xdr:cNvPr>
          <xdr:cNvSpPr>
            <a:spLocks noChangeShapeType="1"/>
          </xdr:cNvSpPr>
        </xdr:nvSpPr>
        <xdr:spPr bwMode="auto">
          <a:xfrm>
            <a:off x="14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7" name="Line 32">
            <a:extLst>
              <a:ext uri="{FF2B5EF4-FFF2-40B4-BE49-F238E27FC236}">
                <a16:creationId xmlns:a16="http://schemas.microsoft.com/office/drawing/2014/main" id="{42995814-A1A3-4F5C-930F-C57958FAE019}"/>
              </a:ext>
            </a:extLst>
          </xdr:cNvPr>
          <xdr:cNvSpPr>
            <a:spLocks noChangeShapeType="1"/>
          </xdr:cNvSpPr>
        </xdr:nvSpPr>
        <xdr:spPr bwMode="auto">
          <a:xfrm>
            <a:off x="14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8" name="Line 33">
            <a:extLst>
              <a:ext uri="{FF2B5EF4-FFF2-40B4-BE49-F238E27FC236}">
                <a16:creationId xmlns:a16="http://schemas.microsoft.com/office/drawing/2014/main" id="{049ECA5F-266C-4EEF-BFC3-35C148205F43}"/>
              </a:ext>
            </a:extLst>
          </xdr:cNvPr>
          <xdr:cNvSpPr>
            <a:spLocks noChangeShapeType="1"/>
          </xdr:cNvSpPr>
        </xdr:nvSpPr>
        <xdr:spPr bwMode="auto">
          <a:xfrm>
            <a:off x="14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9" name="Line 34">
            <a:extLst>
              <a:ext uri="{FF2B5EF4-FFF2-40B4-BE49-F238E27FC236}">
                <a16:creationId xmlns:a16="http://schemas.microsoft.com/office/drawing/2014/main" id="{C4B31F85-DCA8-49C1-95E3-6792B5BD0F7C}"/>
              </a:ext>
            </a:extLst>
          </xdr:cNvPr>
          <xdr:cNvSpPr>
            <a:spLocks noChangeShapeType="1"/>
          </xdr:cNvSpPr>
        </xdr:nvSpPr>
        <xdr:spPr bwMode="auto">
          <a:xfrm>
            <a:off x="14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0" name="Line 35">
            <a:extLst>
              <a:ext uri="{FF2B5EF4-FFF2-40B4-BE49-F238E27FC236}">
                <a16:creationId xmlns:a16="http://schemas.microsoft.com/office/drawing/2014/main" id="{8EE1372A-1C58-4F5B-A877-64E36E744456}"/>
              </a:ext>
            </a:extLst>
          </xdr:cNvPr>
          <xdr:cNvSpPr>
            <a:spLocks noChangeShapeType="1"/>
          </xdr:cNvSpPr>
        </xdr:nvSpPr>
        <xdr:spPr bwMode="auto">
          <a:xfrm>
            <a:off x="14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1" name="Line 36">
            <a:extLst>
              <a:ext uri="{FF2B5EF4-FFF2-40B4-BE49-F238E27FC236}">
                <a16:creationId xmlns:a16="http://schemas.microsoft.com/office/drawing/2014/main" id="{68AA93FA-0CC0-4396-8B34-D7E9C3E05252}"/>
              </a:ext>
            </a:extLst>
          </xdr:cNvPr>
          <xdr:cNvSpPr>
            <a:spLocks noChangeShapeType="1"/>
          </xdr:cNvSpPr>
        </xdr:nvSpPr>
        <xdr:spPr bwMode="auto">
          <a:xfrm>
            <a:off x="157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2" name="Line 37">
            <a:extLst>
              <a:ext uri="{FF2B5EF4-FFF2-40B4-BE49-F238E27FC236}">
                <a16:creationId xmlns:a16="http://schemas.microsoft.com/office/drawing/2014/main" id="{2DAA438B-7D2B-442A-9FE8-1D6F57DE4D8D}"/>
              </a:ext>
            </a:extLst>
          </xdr:cNvPr>
          <xdr:cNvSpPr>
            <a:spLocks noChangeShapeType="1"/>
          </xdr:cNvSpPr>
        </xdr:nvSpPr>
        <xdr:spPr bwMode="auto">
          <a:xfrm>
            <a:off x="175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3" name="Line 38">
            <a:extLst>
              <a:ext uri="{FF2B5EF4-FFF2-40B4-BE49-F238E27FC236}">
                <a16:creationId xmlns:a16="http://schemas.microsoft.com/office/drawing/2014/main" id="{0773CB76-96CB-4539-92B1-028E555AD5B5}"/>
              </a:ext>
            </a:extLst>
          </xdr:cNvPr>
          <xdr:cNvSpPr>
            <a:spLocks noChangeShapeType="1"/>
          </xdr:cNvSpPr>
        </xdr:nvSpPr>
        <xdr:spPr bwMode="auto">
          <a:xfrm>
            <a:off x="193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4" name="Line 39">
            <a:extLst>
              <a:ext uri="{FF2B5EF4-FFF2-40B4-BE49-F238E27FC236}">
                <a16:creationId xmlns:a16="http://schemas.microsoft.com/office/drawing/2014/main" id="{D4B5EA74-F3F0-47B8-A83F-5F208671037D}"/>
              </a:ext>
            </a:extLst>
          </xdr:cNvPr>
          <xdr:cNvSpPr>
            <a:spLocks noChangeShapeType="1"/>
          </xdr:cNvSpPr>
        </xdr:nvSpPr>
        <xdr:spPr bwMode="auto">
          <a:xfrm>
            <a:off x="365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5" name="Line 40">
            <a:extLst>
              <a:ext uri="{FF2B5EF4-FFF2-40B4-BE49-F238E27FC236}">
                <a16:creationId xmlns:a16="http://schemas.microsoft.com/office/drawing/2014/main" id="{7566651D-83D4-455F-A420-6F5722BD737A}"/>
              </a:ext>
            </a:extLst>
          </xdr:cNvPr>
          <xdr:cNvSpPr>
            <a:spLocks noChangeShapeType="1"/>
          </xdr:cNvSpPr>
        </xdr:nvSpPr>
        <xdr:spPr bwMode="auto">
          <a:xfrm>
            <a:off x="382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6" name="Line 41">
            <a:extLst>
              <a:ext uri="{FF2B5EF4-FFF2-40B4-BE49-F238E27FC236}">
                <a16:creationId xmlns:a16="http://schemas.microsoft.com/office/drawing/2014/main" id="{85FF0738-888B-4FBA-9793-2BC508914C71}"/>
              </a:ext>
            </a:extLst>
          </xdr:cNvPr>
          <xdr:cNvSpPr>
            <a:spLocks noChangeShapeType="1"/>
          </xdr:cNvSpPr>
        </xdr:nvSpPr>
        <xdr:spPr bwMode="auto">
          <a:xfrm>
            <a:off x="40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7" name="Line 42">
            <a:extLst>
              <a:ext uri="{FF2B5EF4-FFF2-40B4-BE49-F238E27FC236}">
                <a16:creationId xmlns:a16="http://schemas.microsoft.com/office/drawing/2014/main" id="{7A2B6F23-4E89-4DE3-A416-87803D7D7965}"/>
              </a:ext>
            </a:extLst>
          </xdr:cNvPr>
          <xdr:cNvSpPr>
            <a:spLocks noChangeShapeType="1"/>
          </xdr:cNvSpPr>
        </xdr:nvSpPr>
        <xdr:spPr bwMode="auto">
          <a:xfrm>
            <a:off x="124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8" name="Line 43">
            <a:extLst>
              <a:ext uri="{FF2B5EF4-FFF2-40B4-BE49-F238E27FC236}">
                <a16:creationId xmlns:a16="http://schemas.microsoft.com/office/drawing/2014/main" id="{403EE35E-8231-4FC8-9581-B0E53DF01026}"/>
              </a:ext>
            </a:extLst>
          </xdr:cNvPr>
          <xdr:cNvSpPr>
            <a:spLocks noChangeShapeType="1"/>
          </xdr:cNvSpPr>
        </xdr:nvSpPr>
        <xdr:spPr bwMode="auto">
          <a:xfrm>
            <a:off x="109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9" name="Line 44">
            <a:extLst>
              <a:ext uri="{FF2B5EF4-FFF2-40B4-BE49-F238E27FC236}">
                <a16:creationId xmlns:a16="http://schemas.microsoft.com/office/drawing/2014/main" id="{99CD291B-FB70-44C3-AA05-D242CD1E38C7}"/>
              </a:ext>
            </a:extLst>
          </xdr:cNvPr>
          <xdr:cNvSpPr>
            <a:spLocks noChangeShapeType="1"/>
          </xdr:cNvSpPr>
        </xdr:nvSpPr>
        <xdr:spPr bwMode="auto">
          <a:xfrm>
            <a:off x="80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0" name="Line 45">
            <a:extLst>
              <a:ext uri="{FF2B5EF4-FFF2-40B4-BE49-F238E27FC236}">
                <a16:creationId xmlns:a16="http://schemas.microsoft.com/office/drawing/2014/main" id="{8C418A36-57D1-4D6F-B836-4425683146A9}"/>
              </a:ext>
            </a:extLst>
          </xdr:cNvPr>
          <xdr:cNvSpPr>
            <a:spLocks noChangeShapeType="1"/>
          </xdr:cNvSpPr>
        </xdr:nvSpPr>
        <xdr:spPr bwMode="auto">
          <a:xfrm>
            <a:off x="94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1" name="Line 46">
            <a:extLst>
              <a:ext uri="{FF2B5EF4-FFF2-40B4-BE49-F238E27FC236}">
                <a16:creationId xmlns:a16="http://schemas.microsoft.com/office/drawing/2014/main" id="{65B78304-0F82-444C-8397-579E730FC404}"/>
              </a:ext>
            </a:extLst>
          </xdr:cNvPr>
          <xdr:cNvSpPr>
            <a:spLocks noChangeShapeType="1"/>
          </xdr:cNvSpPr>
        </xdr:nvSpPr>
        <xdr:spPr bwMode="auto">
          <a:xfrm>
            <a:off x="124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2" name="Line 47">
            <a:extLst>
              <a:ext uri="{FF2B5EF4-FFF2-40B4-BE49-F238E27FC236}">
                <a16:creationId xmlns:a16="http://schemas.microsoft.com/office/drawing/2014/main" id="{A584AC50-554E-4A9C-AA25-466AB7F4DDD2}"/>
              </a:ext>
            </a:extLst>
          </xdr:cNvPr>
          <xdr:cNvSpPr>
            <a:spLocks noChangeShapeType="1"/>
          </xdr:cNvSpPr>
        </xdr:nvSpPr>
        <xdr:spPr bwMode="auto">
          <a:xfrm>
            <a:off x="109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3" name="Line 48">
            <a:extLst>
              <a:ext uri="{FF2B5EF4-FFF2-40B4-BE49-F238E27FC236}">
                <a16:creationId xmlns:a16="http://schemas.microsoft.com/office/drawing/2014/main" id="{31D2C846-84D7-4CEC-A7A9-EDD5F9439CC1}"/>
              </a:ext>
            </a:extLst>
          </xdr:cNvPr>
          <xdr:cNvSpPr>
            <a:spLocks noChangeShapeType="1"/>
          </xdr:cNvSpPr>
        </xdr:nvSpPr>
        <xdr:spPr bwMode="auto">
          <a:xfrm>
            <a:off x="80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4" name="Line 49">
            <a:extLst>
              <a:ext uri="{FF2B5EF4-FFF2-40B4-BE49-F238E27FC236}">
                <a16:creationId xmlns:a16="http://schemas.microsoft.com/office/drawing/2014/main" id="{834B998A-86B1-44C9-83EA-988ABE18A88F}"/>
              </a:ext>
            </a:extLst>
          </xdr:cNvPr>
          <xdr:cNvSpPr>
            <a:spLocks noChangeShapeType="1"/>
          </xdr:cNvSpPr>
        </xdr:nvSpPr>
        <xdr:spPr bwMode="auto">
          <a:xfrm>
            <a:off x="94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5" name="Line 50">
            <a:extLst>
              <a:ext uri="{FF2B5EF4-FFF2-40B4-BE49-F238E27FC236}">
                <a16:creationId xmlns:a16="http://schemas.microsoft.com/office/drawing/2014/main" id="{40727AF3-EE17-4A84-B53E-D2864AD23BAF}"/>
              </a:ext>
            </a:extLst>
          </xdr:cNvPr>
          <xdr:cNvSpPr>
            <a:spLocks noChangeShapeType="1"/>
          </xdr:cNvSpPr>
        </xdr:nvSpPr>
        <xdr:spPr bwMode="auto">
          <a:xfrm>
            <a:off x="416" y="342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6" name="Line 51">
            <a:extLst>
              <a:ext uri="{FF2B5EF4-FFF2-40B4-BE49-F238E27FC236}">
                <a16:creationId xmlns:a16="http://schemas.microsoft.com/office/drawing/2014/main" id="{6033E2ED-1A85-4518-B26E-AB5FEAFA5DC5}"/>
              </a:ext>
            </a:extLst>
          </xdr:cNvPr>
          <xdr:cNvSpPr>
            <a:spLocks noChangeShapeType="1"/>
          </xdr:cNvSpPr>
        </xdr:nvSpPr>
        <xdr:spPr bwMode="auto">
          <a:xfrm>
            <a:off x="210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7" name="Line 52">
            <a:extLst>
              <a:ext uri="{FF2B5EF4-FFF2-40B4-BE49-F238E27FC236}">
                <a16:creationId xmlns:a16="http://schemas.microsoft.com/office/drawing/2014/main" id="{956700CE-32EB-4DB3-A5C9-AA2606D6054A}"/>
              </a:ext>
            </a:extLst>
          </xdr:cNvPr>
          <xdr:cNvSpPr>
            <a:spLocks noChangeShapeType="1"/>
          </xdr:cNvSpPr>
        </xdr:nvSpPr>
        <xdr:spPr bwMode="auto">
          <a:xfrm>
            <a:off x="227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8" name="Line 53">
            <a:extLst>
              <a:ext uri="{FF2B5EF4-FFF2-40B4-BE49-F238E27FC236}">
                <a16:creationId xmlns:a16="http://schemas.microsoft.com/office/drawing/2014/main" id="{BD25CDB3-E4AB-4FC2-8146-B7701AF5742B}"/>
              </a:ext>
            </a:extLst>
          </xdr:cNvPr>
          <xdr:cNvSpPr>
            <a:spLocks noChangeShapeType="1"/>
          </xdr:cNvSpPr>
        </xdr:nvSpPr>
        <xdr:spPr bwMode="auto">
          <a:xfrm>
            <a:off x="26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9" name="Line 54">
            <a:extLst>
              <a:ext uri="{FF2B5EF4-FFF2-40B4-BE49-F238E27FC236}">
                <a16:creationId xmlns:a16="http://schemas.microsoft.com/office/drawing/2014/main" id="{37EF4317-73F9-4083-820E-A1F33B48C3A3}"/>
              </a:ext>
            </a:extLst>
          </xdr:cNvPr>
          <xdr:cNvSpPr>
            <a:spLocks noChangeShapeType="1"/>
          </xdr:cNvSpPr>
        </xdr:nvSpPr>
        <xdr:spPr bwMode="auto">
          <a:xfrm>
            <a:off x="279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0" name="Line 55">
            <a:extLst>
              <a:ext uri="{FF2B5EF4-FFF2-40B4-BE49-F238E27FC236}">
                <a16:creationId xmlns:a16="http://schemas.microsoft.com/office/drawing/2014/main" id="{66DCE435-C71C-4A23-9726-2C165BBCA261}"/>
              </a:ext>
            </a:extLst>
          </xdr:cNvPr>
          <xdr:cNvSpPr>
            <a:spLocks noChangeShapeType="1"/>
          </xdr:cNvSpPr>
        </xdr:nvSpPr>
        <xdr:spPr bwMode="auto">
          <a:xfrm>
            <a:off x="296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1" name="Line 56">
            <a:extLst>
              <a:ext uri="{FF2B5EF4-FFF2-40B4-BE49-F238E27FC236}">
                <a16:creationId xmlns:a16="http://schemas.microsoft.com/office/drawing/2014/main" id="{CAB2F3A3-478D-427B-978E-24132A3A8445}"/>
              </a:ext>
            </a:extLst>
          </xdr:cNvPr>
          <xdr:cNvSpPr>
            <a:spLocks noChangeShapeType="1"/>
          </xdr:cNvSpPr>
        </xdr:nvSpPr>
        <xdr:spPr bwMode="auto">
          <a:xfrm>
            <a:off x="313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2" name="Line 57">
            <a:extLst>
              <a:ext uri="{FF2B5EF4-FFF2-40B4-BE49-F238E27FC236}">
                <a16:creationId xmlns:a16="http://schemas.microsoft.com/office/drawing/2014/main" id="{844C5113-B160-4082-8FA9-08DB08E3ACC7}"/>
              </a:ext>
            </a:extLst>
          </xdr:cNvPr>
          <xdr:cNvSpPr>
            <a:spLocks noChangeShapeType="1"/>
          </xdr:cNvSpPr>
        </xdr:nvSpPr>
        <xdr:spPr bwMode="auto">
          <a:xfrm>
            <a:off x="33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3" name="Line 58">
            <a:extLst>
              <a:ext uri="{FF2B5EF4-FFF2-40B4-BE49-F238E27FC236}">
                <a16:creationId xmlns:a16="http://schemas.microsoft.com/office/drawing/2014/main" id="{38803702-DACC-49C7-A820-911C739CA2D5}"/>
              </a:ext>
            </a:extLst>
          </xdr:cNvPr>
          <xdr:cNvSpPr>
            <a:spLocks noChangeShapeType="1"/>
          </xdr:cNvSpPr>
        </xdr:nvSpPr>
        <xdr:spPr bwMode="auto">
          <a:xfrm>
            <a:off x="349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4" name="Line 59">
            <a:extLst>
              <a:ext uri="{FF2B5EF4-FFF2-40B4-BE49-F238E27FC236}">
                <a16:creationId xmlns:a16="http://schemas.microsoft.com/office/drawing/2014/main" id="{33A3DE4E-D710-49AB-9FDC-97C56EB2A1B5}"/>
              </a:ext>
            </a:extLst>
          </xdr:cNvPr>
          <xdr:cNvSpPr>
            <a:spLocks noChangeShapeType="1"/>
          </xdr:cNvSpPr>
        </xdr:nvSpPr>
        <xdr:spPr bwMode="auto">
          <a:xfrm>
            <a:off x="14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5" name="Line 60">
            <a:extLst>
              <a:ext uri="{FF2B5EF4-FFF2-40B4-BE49-F238E27FC236}">
                <a16:creationId xmlns:a16="http://schemas.microsoft.com/office/drawing/2014/main" id="{D1D248C7-1CBC-4F5A-81D9-7321BF3E1F1E}"/>
              </a:ext>
            </a:extLst>
          </xdr:cNvPr>
          <xdr:cNvSpPr>
            <a:spLocks noChangeShapeType="1"/>
          </xdr:cNvSpPr>
        </xdr:nvSpPr>
        <xdr:spPr bwMode="auto">
          <a:xfrm>
            <a:off x="14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6" name="Line 61">
            <a:extLst>
              <a:ext uri="{FF2B5EF4-FFF2-40B4-BE49-F238E27FC236}">
                <a16:creationId xmlns:a16="http://schemas.microsoft.com/office/drawing/2014/main" id="{B7DD77E8-6829-4FF8-B2C3-C31F21C63092}"/>
              </a:ext>
            </a:extLst>
          </xdr:cNvPr>
          <xdr:cNvSpPr>
            <a:spLocks noChangeShapeType="1"/>
          </xdr:cNvSpPr>
        </xdr:nvSpPr>
        <xdr:spPr bwMode="auto">
          <a:xfrm>
            <a:off x="14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7" name="Line 62">
            <a:extLst>
              <a:ext uri="{FF2B5EF4-FFF2-40B4-BE49-F238E27FC236}">
                <a16:creationId xmlns:a16="http://schemas.microsoft.com/office/drawing/2014/main" id="{52568F6D-5653-4C7D-BD3F-6B61AE062520}"/>
              </a:ext>
            </a:extLst>
          </xdr:cNvPr>
          <xdr:cNvSpPr>
            <a:spLocks noChangeShapeType="1"/>
          </xdr:cNvSpPr>
        </xdr:nvSpPr>
        <xdr:spPr bwMode="auto">
          <a:xfrm>
            <a:off x="14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8" name="Line 63">
            <a:extLst>
              <a:ext uri="{FF2B5EF4-FFF2-40B4-BE49-F238E27FC236}">
                <a16:creationId xmlns:a16="http://schemas.microsoft.com/office/drawing/2014/main" id="{397E76D6-AE63-420E-BC73-2A58324D77E0}"/>
              </a:ext>
            </a:extLst>
          </xdr:cNvPr>
          <xdr:cNvSpPr>
            <a:spLocks noChangeShapeType="1"/>
          </xdr:cNvSpPr>
        </xdr:nvSpPr>
        <xdr:spPr bwMode="auto">
          <a:xfrm>
            <a:off x="14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9" name="Line 64">
            <a:extLst>
              <a:ext uri="{FF2B5EF4-FFF2-40B4-BE49-F238E27FC236}">
                <a16:creationId xmlns:a16="http://schemas.microsoft.com/office/drawing/2014/main" id="{731C947B-E081-4B57-A27A-4F29DB7C20CA}"/>
              </a:ext>
            </a:extLst>
          </xdr:cNvPr>
          <xdr:cNvSpPr>
            <a:spLocks noChangeShapeType="1"/>
          </xdr:cNvSpPr>
        </xdr:nvSpPr>
        <xdr:spPr bwMode="auto">
          <a:xfrm>
            <a:off x="158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0" name="Line 65">
            <a:extLst>
              <a:ext uri="{FF2B5EF4-FFF2-40B4-BE49-F238E27FC236}">
                <a16:creationId xmlns:a16="http://schemas.microsoft.com/office/drawing/2014/main" id="{C6686210-5193-4904-846F-2D6835BF4C24}"/>
              </a:ext>
            </a:extLst>
          </xdr:cNvPr>
          <xdr:cNvSpPr>
            <a:spLocks noChangeShapeType="1"/>
          </xdr:cNvSpPr>
        </xdr:nvSpPr>
        <xdr:spPr bwMode="auto">
          <a:xfrm>
            <a:off x="176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1" name="Line 66">
            <a:extLst>
              <a:ext uri="{FF2B5EF4-FFF2-40B4-BE49-F238E27FC236}">
                <a16:creationId xmlns:a16="http://schemas.microsoft.com/office/drawing/2014/main" id="{D56AB584-54FE-4C3E-9AE0-04B5E7B1B7F3}"/>
              </a:ext>
            </a:extLst>
          </xdr:cNvPr>
          <xdr:cNvSpPr>
            <a:spLocks noChangeShapeType="1"/>
          </xdr:cNvSpPr>
        </xdr:nvSpPr>
        <xdr:spPr bwMode="auto">
          <a:xfrm>
            <a:off x="194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2" name="Line 67">
            <a:extLst>
              <a:ext uri="{FF2B5EF4-FFF2-40B4-BE49-F238E27FC236}">
                <a16:creationId xmlns:a16="http://schemas.microsoft.com/office/drawing/2014/main" id="{D45FB61B-FF15-4206-857C-C9F5508581B5}"/>
              </a:ext>
            </a:extLst>
          </xdr:cNvPr>
          <xdr:cNvSpPr>
            <a:spLocks noChangeShapeType="1"/>
          </xdr:cNvSpPr>
        </xdr:nvSpPr>
        <xdr:spPr bwMode="auto">
          <a:xfrm>
            <a:off x="366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3" name="Line 68">
            <a:extLst>
              <a:ext uri="{FF2B5EF4-FFF2-40B4-BE49-F238E27FC236}">
                <a16:creationId xmlns:a16="http://schemas.microsoft.com/office/drawing/2014/main" id="{DF887AA1-2D66-459F-AC22-FD76462D598C}"/>
              </a:ext>
            </a:extLst>
          </xdr:cNvPr>
          <xdr:cNvSpPr>
            <a:spLocks noChangeShapeType="1"/>
          </xdr:cNvSpPr>
        </xdr:nvSpPr>
        <xdr:spPr bwMode="auto">
          <a:xfrm>
            <a:off x="383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4" name="Line 69">
            <a:extLst>
              <a:ext uri="{FF2B5EF4-FFF2-40B4-BE49-F238E27FC236}">
                <a16:creationId xmlns:a16="http://schemas.microsoft.com/office/drawing/2014/main" id="{93103B5A-8433-4A00-987B-E90EE162508F}"/>
              </a:ext>
            </a:extLst>
          </xdr:cNvPr>
          <xdr:cNvSpPr>
            <a:spLocks noChangeShapeType="1"/>
          </xdr:cNvSpPr>
        </xdr:nvSpPr>
        <xdr:spPr bwMode="auto">
          <a:xfrm>
            <a:off x="401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5" name="Line 70">
            <a:extLst>
              <a:ext uri="{FF2B5EF4-FFF2-40B4-BE49-F238E27FC236}">
                <a16:creationId xmlns:a16="http://schemas.microsoft.com/office/drawing/2014/main" id="{0B262018-9BB4-41F4-B073-8D225FC29F7A}"/>
              </a:ext>
            </a:extLst>
          </xdr:cNvPr>
          <xdr:cNvSpPr>
            <a:spLocks noChangeShapeType="1"/>
          </xdr:cNvSpPr>
        </xdr:nvSpPr>
        <xdr:spPr bwMode="auto">
          <a:xfrm>
            <a:off x="241" y="287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6" name="Line 71">
            <a:extLst>
              <a:ext uri="{FF2B5EF4-FFF2-40B4-BE49-F238E27FC236}">
                <a16:creationId xmlns:a16="http://schemas.microsoft.com/office/drawing/2014/main" id="{B9C7C6D1-B270-4DF0-B417-A5B613939234}"/>
              </a:ext>
            </a:extLst>
          </xdr:cNvPr>
          <xdr:cNvSpPr>
            <a:spLocks noChangeShapeType="1"/>
          </xdr:cNvSpPr>
        </xdr:nvSpPr>
        <xdr:spPr bwMode="auto">
          <a:xfrm>
            <a:off x="243" y="315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7" name="Line 72">
            <a:extLst>
              <a:ext uri="{FF2B5EF4-FFF2-40B4-BE49-F238E27FC236}">
                <a16:creationId xmlns:a16="http://schemas.microsoft.com/office/drawing/2014/main" id="{5D8FDCD9-5175-41F2-9695-BDB4B55E832C}"/>
              </a:ext>
            </a:extLst>
          </xdr:cNvPr>
          <xdr:cNvSpPr>
            <a:spLocks noChangeShapeType="1"/>
          </xdr:cNvSpPr>
        </xdr:nvSpPr>
        <xdr:spPr bwMode="auto">
          <a:xfrm>
            <a:off x="244" y="341"/>
            <a:ext cx="0" cy="10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533400</xdr:colOff>
      <xdr:row>4</xdr:row>
      <xdr:rowOff>19050</xdr:rowOff>
    </xdr:from>
    <xdr:to>
      <xdr:col>13</xdr:col>
      <xdr:colOff>152400</xdr:colOff>
      <xdr:row>4</xdr:row>
      <xdr:rowOff>85725</xdr:rowOff>
    </xdr:to>
    <xdr:sp macro="" textlink="">
      <xdr:nvSpPr>
        <xdr:cNvPr id="468" name="Rectangle 73">
          <a:extLst>
            <a:ext uri="{FF2B5EF4-FFF2-40B4-BE49-F238E27FC236}">
              <a16:creationId xmlns:a16="http://schemas.microsoft.com/office/drawing/2014/main" id="{8FD53956-9B52-45E0-B95A-DB4387DE8AFC}"/>
            </a:ext>
          </a:extLst>
        </xdr:cNvPr>
        <xdr:cNvSpPr>
          <a:spLocks noChangeArrowheads="1"/>
        </xdr:cNvSpPr>
      </xdr:nvSpPr>
      <xdr:spPr bwMode="auto">
        <a:xfrm>
          <a:off x="6015038" y="747713"/>
          <a:ext cx="0" cy="66675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</xdr:row>
      <xdr:rowOff>142875</xdr:rowOff>
    </xdr:from>
    <xdr:to>
      <xdr:col>13</xdr:col>
      <xdr:colOff>0</xdr:colOff>
      <xdr:row>6</xdr:row>
      <xdr:rowOff>47625</xdr:rowOff>
    </xdr:to>
    <xdr:sp macro="" textlink="">
      <xdr:nvSpPr>
        <xdr:cNvPr id="469" name="Freeform 74">
          <a:extLst>
            <a:ext uri="{FF2B5EF4-FFF2-40B4-BE49-F238E27FC236}">
              <a16:creationId xmlns:a16="http://schemas.microsoft.com/office/drawing/2014/main" id="{5E66B859-4D54-498D-8D57-61558B918EF7}"/>
            </a:ext>
          </a:extLst>
        </xdr:cNvPr>
        <xdr:cNvSpPr>
          <a:spLocks/>
        </xdr:cNvSpPr>
      </xdr:nvSpPr>
      <xdr:spPr bwMode="auto">
        <a:xfrm>
          <a:off x="5700713" y="1052513"/>
          <a:ext cx="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0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314325</xdr:colOff>
      <xdr:row>5</xdr:row>
      <xdr:rowOff>142875</xdr:rowOff>
    </xdr:from>
    <xdr:to>
      <xdr:col>12</xdr:col>
      <xdr:colOff>9525</xdr:colOff>
      <xdr:row>6</xdr:row>
      <xdr:rowOff>47625</xdr:rowOff>
    </xdr:to>
    <xdr:sp macro="" textlink="">
      <xdr:nvSpPr>
        <xdr:cNvPr id="470" name="Freeform 75">
          <a:extLst>
            <a:ext uri="{FF2B5EF4-FFF2-40B4-BE49-F238E27FC236}">
              <a16:creationId xmlns:a16="http://schemas.microsoft.com/office/drawing/2014/main" id="{74489AAC-AB72-4547-BD1E-7BD9BF15A1E8}"/>
            </a:ext>
          </a:extLst>
        </xdr:cNvPr>
        <xdr:cNvSpPr>
          <a:spLocks/>
        </xdr:cNvSpPr>
      </xdr:nvSpPr>
      <xdr:spPr bwMode="auto">
        <a:xfrm>
          <a:off x="5495925" y="1052513"/>
          <a:ext cx="61913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7</xdr:row>
      <xdr:rowOff>66675</xdr:rowOff>
    </xdr:from>
    <xdr:to>
      <xdr:col>8</xdr:col>
      <xdr:colOff>428625</xdr:colOff>
      <xdr:row>8</xdr:row>
      <xdr:rowOff>76200</xdr:rowOff>
    </xdr:to>
    <xdr:sp macro="" textlink="">
      <xdr:nvSpPr>
        <xdr:cNvPr id="471" name="Rectangle 76">
          <a:extLst>
            <a:ext uri="{FF2B5EF4-FFF2-40B4-BE49-F238E27FC236}">
              <a16:creationId xmlns:a16="http://schemas.microsoft.com/office/drawing/2014/main" id="{C90CE228-89D5-4AD2-8636-7D7F92ED7362}"/>
            </a:ext>
          </a:extLst>
        </xdr:cNvPr>
        <xdr:cNvSpPr>
          <a:spLocks noChangeArrowheads="1"/>
        </xdr:cNvSpPr>
      </xdr:nvSpPr>
      <xdr:spPr bwMode="auto">
        <a:xfrm>
          <a:off x="4124325" y="1357313"/>
          <a:ext cx="36195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de-AT" sz="600" b="0" i="0" strike="noStrike">
              <a:solidFill>
                <a:srgbClr val="FF0000"/>
              </a:solidFill>
              <a:latin typeface="Arial"/>
              <a:cs typeface="Arial"/>
            </a:rPr>
            <a:t>Zeitraum</a:t>
          </a:r>
        </a:p>
      </xdr:txBody>
    </xdr:sp>
    <xdr:clientData/>
  </xdr:twoCellAnchor>
  <xdr:twoCellAnchor>
    <xdr:from>
      <xdr:col>8</xdr:col>
      <xdr:colOff>57150</xdr:colOff>
      <xdr:row>13</xdr:row>
      <xdr:rowOff>76200</xdr:rowOff>
    </xdr:from>
    <xdr:to>
      <xdr:col>8</xdr:col>
      <xdr:colOff>419100</xdr:colOff>
      <xdr:row>14</xdr:row>
      <xdr:rowOff>76200</xdr:rowOff>
    </xdr:to>
    <xdr:sp macro="" textlink="">
      <xdr:nvSpPr>
        <xdr:cNvPr id="472" name="Rectangle 77">
          <a:extLst>
            <a:ext uri="{FF2B5EF4-FFF2-40B4-BE49-F238E27FC236}">
              <a16:creationId xmlns:a16="http://schemas.microsoft.com/office/drawing/2014/main" id="{EBFEABF4-3E1B-42BC-B389-0E6CBD751DD5}"/>
            </a:ext>
          </a:extLst>
        </xdr:cNvPr>
        <xdr:cNvSpPr>
          <a:spLocks noChangeArrowheads="1"/>
        </xdr:cNvSpPr>
      </xdr:nvSpPr>
      <xdr:spPr bwMode="auto">
        <a:xfrm>
          <a:off x="4114800" y="2471738"/>
          <a:ext cx="361950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de-AT" sz="600" b="0" i="0" strike="noStrike">
              <a:solidFill>
                <a:srgbClr val="FF0000"/>
              </a:solidFill>
              <a:latin typeface="Arial"/>
              <a:cs typeface="Arial"/>
            </a:rPr>
            <a:t>Zeitraum</a:t>
          </a:r>
        </a:p>
      </xdr:txBody>
    </xdr:sp>
    <xdr:clientData/>
  </xdr:twoCellAnchor>
  <xdr:twoCellAnchor>
    <xdr:from>
      <xdr:col>12</xdr:col>
      <xdr:colOff>9525</xdr:colOff>
      <xdr:row>14</xdr:row>
      <xdr:rowOff>0</xdr:rowOff>
    </xdr:from>
    <xdr:to>
      <xdr:col>13</xdr:col>
      <xdr:colOff>0</xdr:colOff>
      <xdr:row>14</xdr:row>
      <xdr:rowOff>152400</xdr:rowOff>
    </xdr:to>
    <xdr:sp macro="" textlink="">
      <xdr:nvSpPr>
        <xdr:cNvPr id="473" name="Line 78">
          <a:extLst>
            <a:ext uri="{FF2B5EF4-FFF2-40B4-BE49-F238E27FC236}">
              <a16:creationId xmlns:a16="http://schemas.microsoft.com/office/drawing/2014/main" id="{94EA976E-4F18-48F0-8154-BA77329AD4AB}"/>
            </a:ext>
          </a:extLst>
        </xdr:cNvPr>
        <xdr:cNvSpPr>
          <a:spLocks noChangeShapeType="1"/>
        </xdr:cNvSpPr>
      </xdr:nvSpPr>
      <xdr:spPr bwMode="auto">
        <a:xfrm flipV="1">
          <a:off x="5557838" y="2576513"/>
          <a:ext cx="142875" cy="15240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</xdr:colOff>
      <xdr:row>7</xdr:row>
      <xdr:rowOff>85725</xdr:rowOff>
    </xdr:from>
    <xdr:to>
      <xdr:col>13</xdr:col>
      <xdr:colOff>0</xdr:colOff>
      <xdr:row>8</xdr:row>
      <xdr:rowOff>142875</xdr:rowOff>
    </xdr:to>
    <xdr:sp macro="" textlink="">
      <xdr:nvSpPr>
        <xdr:cNvPr id="474" name="Line 79">
          <a:extLst>
            <a:ext uri="{FF2B5EF4-FFF2-40B4-BE49-F238E27FC236}">
              <a16:creationId xmlns:a16="http://schemas.microsoft.com/office/drawing/2014/main" id="{10416F79-8310-4477-8156-ED3C504C7142}"/>
            </a:ext>
          </a:extLst>
        </xdr:cNvPr>
        <xdr:cNvSpPr>
          <a:spLocks noChangeShapeType="1"/>
        </xdr:cNvSpPr>
      </xdr:nvSpPr>
      <xdr:spPr bwMode="auto">
        <a:xfrm flipV="1">
          <a:off x="5557838" y="1376363"/>
          <a:ext cx="142875" cy="238125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11</xdr:row>
      <xdr:rowOff>9525</xdr:rowOff>
    </xdr:from>
    <xdr:to>
      <xdr:col>2</xdr:col>
      <xdr:colOff>333375</xdr:colOff>
      <xdr:row>14</xdr:row>
      <xdr:rowOff>152400</xdr:rowOff>
    </xdr:to>
    <xdr:sp macro="" textlink="">
      <xdr:nvSpPr>
        <xdr:cNvPr id="475" name="Rectangle 80">
          <a:extLst>
            <a:ext uri="{FF2B5EF4-FFF2-40B4-BE49-F238E27FC236}">
              <a16:creationId xmlns:a16="http://schemas.microsoft.com/office/drawing/2014/main" id="{0188FB36-551C-4F39-B4AD-8E9002D82D7C}"/>
            </a:ext>
          </a:extLst>
        </xdr:cNvPr>
        <xdr:cNvSpPr>
          <a:spLocks noChangeArrowheads="1"/>
        </xdr:cNvSpPr>
      </xdr:nvSpPr>
      <xdr:spPr bwMode="auto">
        <a:xfrm>
          <a:off x="500063" y="2043113"/>
          <a:ext cx="323850" cy="685800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428625</xdr:colOff>
      <xdr:row>11</xdr:row>
      <xdr:rowOff>9525</xdr:rowOff>
    </xdr:from>
    <xdr:to>
      <xdr:col>7</xdr:col>
      <xdr:colOff>752475</xdr:colOff>
      <xdr:row>14</xdr:row>
      <xdr:rowOff>152400</xdr:rowOff>
    </xdr:to>
    <xdr:sp macro="" textlink="">
      <xdr:nvSpPr>
        <xdr:cNvPr id="476" name="Rectangle 81">
          <a:extLst>
            <a:ext uri="{FF2B5EF4-FFF2-40B4-BE49-F238E27FC236}">
              <a16:creationId xmlns:a16="http://schemas.microsoft.com/office/drawing/2014/main" id="{4E541EFD-B026-45D9-ACEA-12C1F93FC9C2}"/>
            </a:ext>
          </a:extLst>
        </xdr:cNvPr>
        <xdr:cNvSpPr>
          <a:spLocks noChangeArrowheads="1"/>
        </xdr:cNvSpPr>
      </xdr:nvSpPr>
      <xdr:spPr bwMode="auto">
        <a:xfrm>
          <a:off x="3843338" y="2043113"/>
          <a:ext cx="214313" cy="685800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257175</xdr:colOff>
      <xdr:row>17</xdr:row>
      <xdr:rowOff>9525</xdr:rowOff>
    </xdr:from>
    <xdr:to>
      <xdr:col>7</xdr:col>
      <xdr:colOff>752475</xdr:colOff>
      <xdr:row>17</xdr:row>
      <xdr:rowOff>57150</xdr:rowOff>
    </xdr:to>
    <xdr:sp macro="" textlink="">
      <xdr:nvSpPr>
        <xdr:cNvPr id="477" name="Rectangle 82">
          <a:extLst>
            <a:ext uri="{FF2B5EF4-FFF2-40B4-BE49-F238E27FC236}">
              <a16:creationId xmlns:a16="http://schemas.microsoft.com/office/drawing/2014/main" id="{72B414E9-6162-4BEF-8D13-6ED4AC227054}"/>
            </a:ext>
          </a:extLst>
        </xdr:cNvPr>
        <xdr:cNvSpPr>
          <a:spLocks noChangeArrowheads="1"/>
        </xdr:cNvSpPr>
      </xdr:nvSpPr>
      <xdr:spPr bwMode="auto">
        <a:xfrm>
          <a:off x="2286000" y="3152775"/>
          <a:ext cx="1771651" cy="4762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171450</xdr:colOff>
      <xdr:row>22</xdr:row>
      <xdr:rowOff>152400</xdr:rowOff>
    </xdr:from>
    <xdr:to>
      <xdr:col>9</xdr:col>
      <xdr:colOff>171450</xdr:colOff>
      <xdr:row>24</xdr:row>
      <xdr:rowOff>0</xdr:rowOff>
    </xdr:to>
    <xdr:sp macro="" textlink="">
      <xdr:nvSpPr>
        <xdr:cNvPr id="478" name="Line 83">
          <a:extLst>
            <a:ext uri="{FF2B5EF4-FFF2-40B4-BE49-F238E27FC236}">
              <a16:creationId xmlns:a16="http://schemas.microsoft.com/office/drawing/2014/main" id="{7BDDD9D0-9AD8-4C49-B7EB-29636629A254}"/>
            </a:ext>
          </a:extLst>
        </xdr:cNvPr>
        <xdr:cNvSpPr>
          <a:spLocks noChangeShapeType="1"/>
        </xdr:cNvSpPr>
      </xdr:nvSpPr>
      <xdr:spPr bwMode="auto">
        <a:xfrm>
          <a:off x="4738688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22</xdr:row>
      <xdr:rowOff>152400</xdr:rowOff>
    </xdr:from>
    <xdr:to>
      <xdr:col>9</xdr:col>
      <xdr:colOff>171450</xdr:colOff>
      <xdr:row>24</xdr:row>
      <xdr:rowOff>0</xdr:rowOff>
    </xdr:to>
    <xdr:sp macro="" textlink="">
      <xdr:nvSpPr>
        <xdr:cNvPr id="479" name="Line 84">
          <a:extLst>
            <a:ext uri="{FF2B5EF4-FFF2-40B4-BE49-F238E27FC236}">
              <a16:creationId xmlns:a16="http://schemas.microsoft.com/office/drawing/2014/main" id="{CBABB092-F463-422F-9D46-BA03B8FCD7C0}"/>
            </a:ext>
          </a:extLst>
        </xdr:cNvPr>
        <xdr:cNvSpPr>
          <a:spLocks noChangeShapeType="1"/>
        </xdr:cNvSpPr>
      </xdr:nvSpPr>
      <xdr:spPr bwMode="auto">
        <a:xfrm>
          <a:off x="4738688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22</xdr:row>
      <xdr:rowOff>152400</xdr:rowOff>
    </xdr:from>
    <xdr:to>
      <xdr:col>9</xdr:col>
      <xdr:colOff>342900</xdr:colOff>
      <xdr:row>24</xdr:row>
      <xdr:rowOff>0</xdr:rowOff>
    </xdr:to>
    <xdr:sp macro="" textlink="">
      <xdr:nvSpPr>
        <xdr:cNvPr id="480" name="Line 85">
          <a:extLst>
            <a:ext uri="{FF2B5EF4-FFF2-40B4-BE49-F238E27FC236}">
              <a16:creationId xmlns:a16="http://schemas.microsoft.com/office/drawing/2014/main" id="{0E1A9EC7-1FFE-4885-9A48-792CDEE4F033}"/>
            </a:ext>
          </a:extLst>
        </xdr:cNvPr>
        <xdr:cNvSpPr>
          <a:spLocks noChangeShapeType="1"/>
        </xdr:cNvSpPr>
      </xdr:nvSpPr>
      <xdr:spPr bwMode="auto">
        <a:xfrm>
          <a:off x="4910138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123825</xdr:colOff>
      <xdr:row>22</xdr:row>
      <xdr:rowOff>152400</xdr:rowOff>
    </xdr:from>
    <xdr:to>
      <xdr:col>10</xdr:col>
      <xdr:colOff>123825</xdr:colOff>
      <xdr:row>24</xdr:row>
      <xdr:rowOff>0</xdr:rowOff>
    </xdr:to>
    <xdr:sp macro="" textlink="">
      <xdr:nvSpPr>
        <xdr:cNvPr id="481" name="Line 86">
          <a:extLst>
            <a:ext uri="{FF2B5EF4-FFF2-40B4-BE49-F238E27FC236}">
              <a16:creationId xmlns:a16="http://schemas.microsoft.com/office/drawing/2014/main" id="{CEB206E5-B0B5-4438-9F59-E56A94A2786F}"/>
            </a:ext>
          </a:extLst>
        </xdr:cNvPr>
        <xdr:cNvSpPr>
          <a:spLocks noChangeShapeType="1"/>
        </xdr:cNvSpPr>
      </xdr:nvSpPr>
      <xdr:spPr bwMode="auto">
        <a:xfrm>
          <a:off x="5110163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104775</xdr:colOff>
      <xdr:row>22</xdr:row>
      <xdr:rowOff>152400</xdr:rowOff>
    </xdr:from>
    <xdr:to>
      <xdr:col>11</xdr:col>
      <xdr:colOff>104775</xdr:colOff>
      <xdr:row>24</xdr:row>
      <xdr:rowOff>0</xdr:rowOff>
    </xdr:to>
    <xdr:sp macro="" textlink="">
      <xdr:nvSpPr>
        <xdr:cNvPr id="482" name="Line 87">
          <a:extLst>
            <a:ext uri="{FF2B5EF4-FFF2-40B4-BE49-F238E27FC236}">
              <a16:creationId xmlns:a16="http://schemas.microsoft.com/office/drawing/2014/main" id="{86D52E94-52A4-4E23-A2C9-DFECAD7AC55A}"/>
            </a:ext>
          </a:extLst>
        </xdr:cNvPr>
        <xdr:cNvSpPr>
          <a:spLocks noChangeShapeType="1"/>
        </xdr:cNvSpPr>
      </xdr:nvSpPr>
      <xdr:spPr bwMode="auto">
        <a:xfrm>
          <a:off x="5286375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22</xdr:row>
      <xdr:rowOff>152400</xdr:rowOff>
    </xdr:from>
    <xdr:to>
      <xdr:col>11</xdr:col>
      <xdr:colOff>266700</xdr:colOff>
      <xdr:row>24</xdr:row>
      <xdr:rowOff>0</xdr:rowOff>
    </xdr:to>
    <xdr:sp macro="" textlink="">
      <xdr:nvSpPr>
        <xdr:cNvPr id="483" name="Line 88">
          <a:extLst>
            <a:ext uri="{FF2B5EF4-FFF2-40B4-BE49-F238E27FC236}">
              <a16:creationId xmlns:a16="http://schemas.microsoft.com/office/drawing/2014/main" id="{6AE8D559-6B7C-4562-8F90-68BA77F130E7}"/>
            </a:ext>
          </a:extLst>
        </xdr:cNvPr>
        <xdr:cNvSpPr>
          <a:spLocks noChangeShapeType="1"/>
        </xdr:cNvSpPr>
      </xdr:nvSpPr>
      <xdr:spPr bwMode="auto">
        <a:xfrm>
          <a:off x="5448300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22</xdr:row>
      <xdr:rowOff>152400</xdr:rowOff>
    </xdr:from>
    <xdr:to>
      <xdr:col>12</xdr:col>
      <xdr:colOff>95250</xdr:colOff>
      <xdr:row>24</xdr:row>
      <xdr:rowOff>0</xdr:rowOff>
    </xdr:to>
    <xdr:sp macro="" textlink="">
      <xdr:nvSpPr>
        <xdr:cNvPr id="484" name="Line 89">
          <a:extLst>
            <a:ext uri="{FF2B5EF4-FFF2-40B4-BE49-F238E27FC236}">
              <a16:creationId xmlns:a16="http://schemas.microsoft.com/office/drawing/2014/main" id="{83DDFF38-751A-4069-94CE-B705D6EC9E0E}"/>
            </a:ext>
          </a:extLst>
        </xdr:cNvPr>
        <xdr:cNvSpPr>
          <a:spLocks noChangeShapeType="1"/>
        </xdr:cNvSpPr>
      </xdr:nvSpPr>
      <xdr:spPr bwMode="auto">
        <a:xfrm>
          <a:off x="5643563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123825</xdr:colOff>
      <xdr:row>22</xdr:row>
      <xdr:rowOff>152400</xdr:rowOff>
    </xdr:from>
    <xdr:to>
      <xdr:col>13</xdr:col>
      <xdr:colOff>123825</xdr:colOff>
      <xdr:row>24</xdr:row>
      <xdr:rowOff>0</xdr:rowOff>
    </xdr:to>
    <xdr:sp macro="" textlink="">
      <xdr:nvSpPr>
        <xdr:cNvPr id="485" name="Line 90">
          <a:extLst>
            <a:ext uri="{FF2B5EF4-FFF2-40B4-BE49-F238E27FC236}">
              <a16:creationId xmlns:a16="http://schemas.microsoft.com/office/drawing/2014/main" id="{0865F49A-500C-4123-BC99-1A1BEB1F807D}"/>
            </a:ext>
          </a:extLst>
        </xdr:cNvPr>
        <xdr:cNvSpPr>
          <a:spLocks noChangeShapeType="1"/>
        </xdr:cNvSpPr>
      </xdr:nvSpPr>
      <xdr:spPr bwMode="auto">
        <a:xfrm>
          <a:off x="5824538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20</xdr:row>
      <xdr:rowOff>76200</xdr:rowOff>
    </xdr:from>
    <xdr:to>
      <xdr:col>9</xdr:col>
      <xdr:colOff>171450</xdr:colOff>
      <xdr:row>21</xdr:row>
      <xdr:rowOff>9525</xdr:rowOff>
    </xdr:to>
    <xdr:sp macro="" textlink="">
      <xdr:nvSpPr>
        <xdr:cNvPr id="486" name="Line 91">
          <a:extLst>
            <a:ext uri="{FF2B5EF4-FFF2-40B4-BE49-F238E27FC236}">
              <a16:creationId xmlns:a16="http://schemas.microsoft.com/office/drawing/2014/main" id="{B75ED1C3-F022-44E7-847D-6C11F9EE764E}"/>
            </a:ext>
          </a:extLst>
        </xdr:cNvPr>
        <xdr:cNvSpPr>
          <a:spLocks noChangeShapeType="1"/>
        </xdr:cNvSpPr>
      </xdr:nvSpPr>
      <xdr:spPr bwMode="auto">
        <a:xfrm>
          <a:off x="4738688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20</xdr:row>
      <xdr:rowOff>76200</xdr:rowOff>
    </xdr:from>
    <xdr:to>
      <xdr:col>9</xdr:col>
      <xdr:colOff>171450</xdr:colOff>
      <xdr:row>21</xdr:row>
      <xdr:rowOff>9525</xdr:rowOff>
    </xdr:to>
    <xdr:sp macro="" textlink="">
      <xdr:nvSpPr>
        <xdr:cNvPr id="487" name="Line 92">
          <a:extLst>
            <a:ext uri="{FF2B5EF4-FFF2-40B4-BE49-F238E27FC236}">
              <a16:creationId xmlns:a16="http://schemas.microsoft.com/office/drawing/2014/main" id="{CBC766F4-63C4-4AAA-917C-C6C05F5BC1CC}"/>
            </a:ext>
          </a:extLst>
        </xdr:cNvPr>
        <xdr:cNvSpPr>
          <a:spLocks noChangeShapeType="1"/>
        </xdr:cNvSpPr>
      </xdr:nvSpPr>
      <xdr:spPr bwMode="auto">
        <a:xfrm>
          <a:off x="4738688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20</xdr:row>
      <xdr:rowOff>76200</xdr:rowOff>
    </xdr:from>
    <xdr:to>
      <xdr:col>9</xdr:col>
      <xdr:colOff>342900</xdr:colOff>
      <xdr:row>21</xdr:row>
      <xdr:rowOff>9525</xdr:rowOff>
    </xdr:to>
    <xdr:sp macro="" textlink="">
      <xdr:nvSpPr>
        <xdr:cNvPr id="488" name="Line 93">
          <a:extLst>
            <a:ext uri="{FF2B5EF4-FFF2-40B4-BE49-F238E27FC236}">
              <a16:creationId xmlns:a16="http://schemas.microsoft.com/office/drawing/2014/main" id="{4E937E45-696D-4B81-B1F2-04861C358D19}"/>
            </a:ext>
          </a:extLst>
        </xdr:cNvPr>
        <xdr:cNvSpPr>
          <a:spLocks noChangeShapeType="1"/>
        </xdr:cNvSpPr>
      </xdr:nvSpPr>
      <xdr:spPr bwMode="auto">
        <a:xfrm>
          <a:off x="4910138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123825</xdr:colOff>
      <xdr:row>20</xdr:row>
      <xdr:rowOff>76200</xdr:rowOff>
    </xdr:from>
    <xdr:to>
      <xdr:col>10</xdr:col>
      <xdr:colOff>123825</xdr:colOff>
      <xdr:row>21</xdr:row>
      <xdr:rowOff>9525</xdr:rowOff>
    </xdr:to>
    <xdr:sp macro="" textlink="">
      <xdr:nvSpPr>
        <xdr:cNvPr id="489" name="Line 94">
          <a:extLst>
            <a:ext uri="{FF2B5EF4-FFF2-40B4-BE49-F238E27FC236}">
              <a16:creationId xmlns:a16="http://schemas.microsoft.com/office/drawing/2014/main" id="{AA1F7D26-A38A-483D-9EB7-2FB279AD9C76}"/>
            </a:ext>
          </a:extLst>
        </xdr:cNvPr>
        <xdr:cNvSpPr>
          <a:spLocks noChangeShapeType="1"/>
        </xdr:cNvSpPr>
      </xdr:nvSpPr>
      <xdr:spPr bwMode="auto">
        <a:xfrm>
          <a:off x="5110163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104775</xdr:colOff>
      <xdr:row>20</xdr:row>
      <xdr:rowOff>76200</xdr:rowOff>
    </xdr:from>
    <xdr:to>
      <xdr:col>11</xdr:col>
      <xdr:colOff>104775</xdr:colOff>
      <xdr:row>21</xdr:row>
      <xdr:rowOff>9525</xdr:rowOff>
    </xdr:to>
    <xdr:sp macro="" textlink="">
      <xdr:nvSpPr>
        <xdr:cNvPr id="490" name="Line 95">
          <a:extLst>
            <a:ext uri="{FF2B5EF4-FFF2-40B4-BE49-F238E27FC236}">
              <a16:creationId xmlns:a16="http://schemas.microsoft.com/office/drawing/2014/main" id="{E4FCBF1B-F107-42E9-86A4-F3DC0F7BE661}"/>
            </a:ext>
          </a:extLst>
        </xdr:cNvPr>
        <xdr:cNvSpPr>
          <a:spLocks noChangeShapeType="1"/>
        </xdr:cNvSpPr>
      </xdr:nvSpPr>
      <xdr:spPr bwMode="auto">
        <a:xfrm>
          <a:off x="5286375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20</xdr:row>
      <xdr:rowOff>76200</xdr:rowOff>
    </xdr:from>
    <xdr:to>
      <xdr:col>11</xdr:col>
      <xdr:colOff>266700</xdr:colOff>
      <xdr:row>21</xdr:row>
      <xdr:rowOff>9525</xdr:rowOff>
    </xdr:to>
    <xdr:sp macro="" textlink="">
      <xdr:nvSpPr>
        <xdr:cNvPr id="491" name="Line 96">
          <a:extLst>
            <a:ext uri="{FF2B5EF4-FFF2-40B4-BE49-F238E27FC236}">
              <a16:creationId xmlns:a16="http://schemas.microsoft.com/office/drawing/2014/main" id="{D1CF59EF-A7E3-4918-B218-1D2FC4BFE801}"/>
            </a:ext>
          </a:extLst>
        </xdr:cNvPr>
        <xdr:cNvSpPr>
          <a:spLocks noChangeShapeType="1"/>
        </xdr:cNvSpPr>
      </xdr:nvSpPr>
      <xdr:spPr bwMode="auto">
        <a:xfrm>
          <a:off x="5448300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20</xdr:row>
      <xdr:rowOff>76200</xdr:rowOff>
    </xdr:from>
    <xdr:to>
      <xdr:col>12</xdr:col>
      <xdr:colOff>95250</xdr:colOff>
      <xdr:row>21</xdr:row>
      <xdr:rowOff>9525</xdr:rowOff>
    </xdr:to>
    <xdr:sp macro="" textlink="">
      <xdr:nvSpPr>
        <xdr:cNvPr id="492" name="Line 97">
          <a:extLst>
            <a:ext uri="{FF2B5EF4-FFF2-40B4-BE49-F238E27FC236}">
              <a16:creationId xmlns:a16="http://schemas.microsoft.com/office/drawing/2014/main" id="{6EC9103F-FBC9-48F5-885F-831F0D73DD42}"/>
            </a:ext>
          </a:extLst>
        </xdr:cNvPr>
        <xdr:cNvSpPr>
          <a:spLocks noChangeShapeType="1"/>
        </xdr:cNvSpPr>
      </xdr:nvSpPr>
      <xdr:spPr bwMode="auto">
        <a:xfrm>
          <a:off x="5643563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123825</xdr:colOff>
      <xdr:row>20</xdr:row>
      <xdr:rowOff>76200</xdr:rowOff>
    </xdr:from>
    <xdr:to>
      <xdr:col>13</xdr:col>
      <xdr:colOff>123825</xdr:colOff>
      <xdr:row>21</xdr:row>
      <xdr:rowOff>9525</xdr:rowOff>
    </xdr:to>
    <xdr:sp macro="" textlink="">
      <xdr:nvSpPr>
        <xdr:cNvPr id="493" name="Line 98">
          <a:extLst>
            <a:ext uri="{FF2B5EF4-FFF2-40B4-BE49-F238E27FC236}">
              <a16:creationId xmlns:a16="http://schemas.microsoft.com/office/drawing/2014/main" id="{08880910-919F-4868-88B5-B3DBA61C9D49}"/>
            </a:ext>
          </a:extLst>
        </xdr:cNvPr>
        <xdr:cNvSpPr>
          <a:spLocks noChangeShapeType="1"/>
        </xdr:cNvSpPr>
      </xdr:nvSpPr>
      <xdr:spPr bwMode="auto">
        <a:xfrm>
          <a:off x="5824538" y="3776663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18</xdr:row>
      <xdr:rowOff>66675</xdr:rowOff>
    </xdr:from>
    <xdr:to>
      <xdr:col>9</xdr:col>
      <xdr:colOff>171450</xdr:colOff>
      <xdr:row>19</xdr:row>
      <xdr:rowOff>0</xdr:rowOff>
    </xdr:to>
    <xdr:sp macro="" textlink="">
      <xdr:nvSpPr>
        <xdr:cNvPr id="494" name="Line 99">
          <a:extLst>
            <a:ext uri="{FF2B5EF4-FFF2-40B4-BE49-F238E27FC236}">
              <a16:creationId xmlns:a16="http://schemas.microsoft.com/office/drawing/2014/main" id="{1F48521C-617D-4662-8DFA-1401F7C34C94}"/>
            </a:ext>
          </a:extLst>
        </xdr:cNvPr>
        <xdr:cNvSpPr>
          <a:spLocks noChangeShapeType="1"/>
        </xdr:cNvSpPr>
      </xdr:nvSpPr>
      <xdr:spPr bwMode="auto">
        <a:xfrm>
          <a:off x="4738688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18</xdr:row>
      <xdr:rowOff>66675</xdr:rowOff>
    </xdr:from>
    <xdr:to>
      <xdr:col>9</xdr:col>
      <xdr:colOff>171450</xdr:colOff>
      <xdr:row>19</xdr:row>
      <xdr:rowOff>0</xdr:rowOff>
    </xdr:to>
    <xdr:sp macro="" textlink="">
      <xdr:nvSpPr>
        <xdr:cNvPr id="495" name="Line 100">
          <a:extLst>
            <a:ext uri="{FF2B5EF4-FFF2-40B4-BE49-F238E27FC236}">
              <a16:creationId xmlns:a16="http://schemas.microsoft.com/office/drawing/2014/main" id="{363B7056-2C97-4F47-B831-BE8E601D9DE2}"/>
            </a:ext>
          </a:extLst>
        </xdr:cNvPr>
        <xdr:cNvSpPr>
          <a:spLocks noChangeShapeType="1"/>
        </xdr:cNvSpPr>
      </xdr:nvSpPr>
      <xdr:spPr bwMode="auto">
        <a:xfrm>
          <a:off x="4738688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18</xdr:row>
      <xdr:rowOff>66675</xdr:rowOff>
    </xdr:from>
    <xdr:to>
      <xdr:col>9</xdr:col>
      <xdr:colOff>342900</xdr:colOff>
      <xdr:row>19</xdr:row>
      <xdr:rowOff>0</xdr:rowOff>
    </xdr:to>
    <xdr:sp macro="" textlink="">
      <xdr:nvSpPr>
        <xdr:cNvPr id="496" name="Line 101">
          <a:extLst>
            <a:ext uri="{FF2B5EF4-FFF2-40B4-BE49-F238E27FC236}">
              <a16:creationId xmlns:a16="http://schemas.microsoft.com/office/drawing/2014/main" id="{8F0FADC9-F30B-4D45-8EEE-502C1F197652}"/>
            </a:ext>
          </a:extLst>
        </xdr:cNvPr>
        <xdr:cNvSpPr>
          <a:spLocks noChangeShapeType="1"/>
        </xdr:cNvSpPr>
      </xdr:nvSpPr>
      <xdr:spPr bwMode="auto">
        <a:xfrm>
          <a:off x="4910138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123825</xdr:colOff>
      <xdr:row>18</xdr:row>
      <xdr:rowOff>66675</xdr:rowOff>
    </xdr:from>
    <xdr:to>
      <xdr:col>10</xdr:col>
      <xdr:colOff>123825</xdr:colOff>
      <xdr:row>19</xdr:row>
      <xdr:rowOff>0</xdr:rowOff>
    </xdr:to>
    <xdr:sp macro="" textlink="">
      <xdr:nvSpPr>
        <xdr:cNvPr id="497" name="Line 102">
          <a:extLst>
            <a:ext uri="{FF2B5EF4-FFF2-40B4-BE49-F238E27FC236}">
              <a16:creationId xmlns:a16="http://schemas.microsoft.com/office/drawing/2014/main" id="{D5D20015-CB18-4B6B-BC15-3A74465B1674}"/>
            </a:ext>
          </a:extLst>
        </xdr:cNvPr>
        <xdr:cNvSpPr>
          <a:spLocks noChangeShapeType="1"/>
        </xdr:cNvSpPr>
      </xdr:nvSpPr>
      <xdr:spPr bwMode="auto">
        <a:xfrm>
          <a:off x="5110163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104775</xdr:colOff>
      <xdr:row>18</xdr:row>
      <xdr:rowOff>66675</xdr:rowOff>
    </xdr:from>
    <xdr:to>
      <xdr:col>11</xdr:col>
      <xdr:colOff>104775</xdr:colOff>
      <xdr:row>19</xdr:row>
      <xdr:rowOff>0</xdr:rowOff>
    </xdr:to>
    <xdr:sp macro="" textlink="">
      <xdr:nvSpPr>
        <xdr:cNvPr id="498" name="Line 103">
          <a:extLst>
            <a:ext uri="{FF2B5EF4-FFF2-40B4-BE49-F238E27FC236}">
              <a16:creationId xmlns:a16="http://schemas.microsoft.com/office/drawing/2014/main" id="{E6E7E89C-6195-45BB-B627-CAAADFC251C1}"/>
            </a:ext>
          </a:extLst>
        </xdr:cNvPr>
        <xdr:cNvSpPr>
          <a:spLocks noChangeShapeType="1"/>
        </xdr:cNvSpPr>
      </xdr:nvSpPr>
      <xdr:spPr bwMode="auto">
        <a:xfrm>
          <a:off x="5286375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18</xdr:row>
      <xdr:rowOff>66675</xdr:rowOff>
    </xdr:from>
    <xdr:to>
      <xdr:col>11</xdr:col>
      <xdr:colOff>266700</xdr:colOff>
      <xdr:row>19</xdr:row>
      <xdr:rowOff>0</xdr:rowOff>
    </xdr:to>
    <xdr:sp macro="" textlink="">
      <xdr:nvSpPr>
        <xdr:cNvPr id="499" name="Line 104">
          <a:extLst>
            <a:ext uri="{FF2B5EF4-FFF2-40B4-BE49-F238E27FC236}">
              <a16:creationId xmlns:a16="http://schemas.microsoft.com/office/drawing/2014/main" id="{FD152B81-FFD5-4280-9C0E-B88B56047352}"/>
            </a:ext>
          </a:extLst>
        </xdr:cNvPr>
        <xdr:cNvSpPr>
          <a:spLocks noChangeShapeType="1"/>
        </xdr:cNvSpPr>
      </xdr:nvSpPr>
      <xdr:spPr bwMode="auto">
        <a:xfrm>
          <a:off x="5448300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18</xdr:row>
      <xdr:rowOff>66675</xdr:rowOff>
    </xdr:from>
    <xdr:to>
      <xdr:col>12</xdr:col>
      <xdr:colOff>95250</xdr:colOff>
      <xdr:row>19</xdr:row>
      <xdr:rowOff>0</xdr:rowOff>
    </xdr:to>
    <xdr:sp macro="" textlink="">
      <xdr:nvSpPr>
        <xdr:cNvPr id="500" name="Line 105">
          <a:extLst>
            <a:ext uri="{FF2B5EF4-FFF2-40B4-BE49-F238E27FC236}">
              <a16:creationId xmlns:a16="http://schemas.microsoft.com/office/drawing/2014/main" id="{A9A947F9-0028-433C-B8E7-3FD8E206279A}"/>
            </a:ext>
          </a:extLst>
        </xdr:cNvPr>
        <xdr:cNvSpPr>
          <a:spLocks noChangeShapeType="1"/>
        </xdr:cNvSpPr>
      </xdr:nvSpPr>
      <xdr:spPr bwMode="auto">
        <a:xfrm>
          <a:off x="5643563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123825</xdr:colOff>
      <xdr:row>18</xdr:row>
      <xdr:rowOff>66675</xdr:rowOff>
    </xdr:from>
    <xdr:to>
      <xdr:col>13</xdr:col>
      <xdr:colOff>123825</xdr:colOff>
      <xdr:row>19</xdr:row>
      <xdr:rowOff>0</xdr:rowOff>
    </xdr:to>
    <xdr:sp macro="" textlink="">
      <xdr:nvSpPr>
        <xdr:cNvPr id="501" name="Line 106">
          <a:extLst>
            <a:ext uri="{FF2B5EF4-FFF2-40B4-BE49-F238E27FC236}">
              <a16:creationId xmlns:a16="http://schemas.microsoft.com/office/drawing/2014/main" id="{B38A061A-F841-4422-9C16-9F12077ECC1E}"/>
            </a:ext>
          </a:extLst>
        </xdr:cNvPr>
        <xdr:cNvSpPr>
          <a:spLocks noChangeShapeType="1"/>
        </xdr:cNvSpPr>
      </xdr:nvSpPr>
      <xdr:spPr bwMode="auto">
        <a:xfrm>
          <a:off x="5824538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161925</xdr:colOff>
      <xdr:row>16</xdr:row>
      <xdr:rowOff>66675</xdr:rowOff>
    </xdr:from>
    <xdr:to>
      <xdr:col>9</xdr:col>
      <xdr:colOff>161925</xdr:colOff>
      <xdr:row>17</xdr:row>
      <xdr:rowOff>0</xdr:rowOff>
    </xdr:to>
    <xdr:sp macro="" textlink="">
      <xdr:nvSpPr>
        <xdr:cNvPr id="502" name="Line 107">
          <a:extLst>
            <a:ext uri="{FF2B5EF4-FFF2-40B4-BE49-F238E27FC236}">
              <a16:creationId xmlns:a16="http://schemas.microsoft.com/office/drawing/2014/main" id="{C0B88772-0F44-4910-9860-C82134D72CC8}"/>
            </a:ext>
          </a:extLst>
        </xdr:cNvPr>
        <xdr:cNvSpPr>
          <a:spLocks noChangeShapeType="1"/>
        </xdr:cNvSpPr>
      </xdr:nvSpPr>
      <xdr:spPr bwMode="auto">
        <a:xfrm>
          <a:off x="4729163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161925</xdr:colOff>
      <xdr:row>16</xdr:row>
      <xdr:rowOff>66675</xdr:rowOff>
    </xdr:from>
    <xdr:to>
      <xdr:col>9</xdr:col>
      <xdr:colOff>161925</xdr:colOff>
      <xdr:row>17</xdr:row>
      <xdr:rowOff>0</xdr:rowOff>
    </xdr:to>
    <xdr:sp macro="" textlink="">
      <xdr:nvSpPr>
        <xdr:cNvPr id="503" name="Line 108">
          <a:extLst>
            <a:ext uri="{FF2B5EF4-FFF2-40B4-BE49-F238E27FC236}">
              <a16:creationId xmlns:a16="http://schemas.microsoft.com/office/drawing/2014/main" id="{CDDD4390-7F64-4AC9-BB7B-C7A58CC0F9D2}"/>
            </a:ext>
          </a:extLst>
        </xdr:cNvPr>
        <xdr:cNvSpPr>
          <a:spLocks noChangeShapeType="1"/>
        </xdr:cNvSpPr>
      </xdr:nvSpPr>
      <xdr:spPr bwMode="auto">
        <a:xfrm>
          <a:off x="4729163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16</xdr:row>
      <xdr:rowOff>71438</xdr:rowOff>
    </xdr:from>
    <xdr:to>
      <xdr:col>9</xdr:col>
      <xdr:colOff>333375</xdr:colOff>
      <xdr:row>17</xdr:row>
      <xdr:rowOff>4763</xdr:rowOff>
    </xdr:to>
    <xdr:sp macro="" textlink="">
      <xdr:nvSpPr>
        <xdr:cNvPr id="504" name="Line 109">
          <a:extLst>
            <a:ext uri="{FF2B5EF4-FFF2-40B4-BE49-F238E27FC236}">
              <a16:creationId xmlns:a16="http://schemas.microsoft.com/office/drawing/2014/main" id="{60CFDC3D-E0A9-4FBC-B194-AF673E08A1F2}"/>
            </a:ext>
          </a:extLst>
        </xdr:cNvPr>
        <xdr:cNvSpPr>
          <a:spLocks noChangeShapeType="1"/>
        </xdr:cNvSpPr>
      </xdr:nvSpPr>
      <xdr:spPr bwMode="auto">
        <a:xfrm>
          <a:off x="4900613" y="3014663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114300</xdr:colOff>
      <xdr:row>16</xdr:row>
      <xdr:rowOff>57149</xdr:rowOff>
    </xdr:from>
    <xdr:to>
      <xdr:col>10</xdr:col>
      <xdr:colOff>114300</xdr:colOff>
      <xdr:row>16</xdr:row>
      <xdr:rowOff>190499</xdr:rowOff>
    </xdr:to>
    <xdr:sp macro="" textlink="">
      <xdr:nvSpPr>
        <xdr:cNvPr id="505" name="Line 110">
          <a:extLst>
            <a:ext uri="{FF2B5EF4-FFF2-40B4-BE49-F238E27FC236}">
              <a16:creationId xmlns:a16="http://schemas.microsoft.com/office/drawing/2014/main" id="{6FD2DE48-1E38-416B-819B-92E045EB9350}"/>
            </a:ext>
          </a:extLst>
        </xdr:cNvPr>
        <xdr:cNvSpPr>
          <a:spLocks noChangeShapeType="1"/>
        </xdr:cNvSpPr>
      </xdr:nvSpPr>
      <xdr:spPr bwMode="auto">
        <a:xfrm>
          <a:off x="5100638" y="3000374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95250</xdr:colOff>
      <xdr:row>16</xdr:row>
      <xdr:rowOff>66675</xdr:rowOff>
    </xdr:from>
    <xdr:to>
      <xdr:col>11</xdr:col>
      <xdr:colOff>95250</xdr:colOff>
      <xdr:row>17</xdr:row>
      <xdr:rowOff>0</xdr:rowOff>
    </xdr:to>
    <xdr:sp macro="" textlink="">
      <xdr:nvSpPr>
        <xdr:cNvPr id="506" name="Line 111">
          <a:extLst>
            <a:ext uri="{FF2B5EF4-FFF2-40B4-BE49-F238E27FC236}">
              <a16:creationId xmlns:a16="http://schemas.microsoft.com/office/drawing/2014/main" id="{9604ABC2-4BD2-490E-B9A4-A17B6B35D065}"/>
            </a:ext>
          </a:extLst>
        </xdr:cNvPr>
        <xdr:cNvSpPr>
          <a:spLocks noChangeShapeType="1"/>
        </xdr:cNvSpPr>
      </xdr:nvSpPr>
      <xdr:spPr bwMode="auto">
        <a:xfrm>
          <a:off x="5276850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257175</xdr:colOff>
      <xdr:row>16</xdr:row>
      <xdr:rowOff>66675</xdr:rowOff>
    </xdr:from>
    <xdr:to>
      <xdr:col>11</xdr:col>
      <xdr:colOff>257175</xdr:colOff>
      <xdr:row>17</xdr:row>
      <xdr:rowOff>0</xdr:rowOff>
    </xdr:to>
    <xdr:sp macro="" textlink="">
      <xdr:nvSpPr>
        <xdr:cNvPr id="507" name="Line 112">
          <a:extLst>
            <a:ext uri="{FF2B5EF4-FFF2-40B4-BE49-F238E27FC236}">
              <a16:creationId xmlns:a16="http://schemas.microsoft.com/office/drawing/2014/main" id="{E716CD7E-6BB0-45F9-AAA9-0125D7228A1B}"/>
            </a:ext>
          </a:extLst>
        </xdr:cNvPr>
        <xdr:cNvSpPr>
          <a:spLocks noChangeShapeType="1"/>
        </xdr:cNvSpPr>
      </xdr:nvSpPr>
      <xdr:spPr bwMode="auto">
        <a:xfrm>
          <a:off x="5438775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16</xdr:row>
      <xdr:rowOff>66675</xdr:rowOff>
    </xdr:from>
    <xdr:to>
      <xdr:col>12</xdr:col>
      <xdr:colOff>85725</xdr:colOff>
      <xdr:row>17</xdr:row>
      <xdr:rowOff>0</xdr:rowOff>
    </xdr:to>
    <xdr:sp macro="" textlink="">
      <xdr:nvSpPr>
        <xdr:cNvPr id="508" name="Line 113">
          <a:extLst>
            <a:ext uri="{FF2B5EF4-FFF2-40B4-BE49-F238E27FC236}">
              <a16:creationId xmlns:a16="http://schemas.microsoft.com/office/drawing/2014/main" id="{B20DAABB-F54F-4EE7-9092-8618CE7E791F}"/>
            </a:ext>
          </a:extLst>
        </xdr:cNvPr>
        <xdr:cNvSpPr>
          <a:spLocks noChangeShapeType="1"/>
        </xdr:cNvSpPr>
      </xdr:nvSpPr>
      <xdr:spPr bwMode="auto">
        <a:xfrm>
          <a:off x="5634038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114300</xdr:colOff>
      <xdr:row>16</xdr:row>
      <xdr:rowOff>66675</xdr:rowOff>
    </xdr:from>
    <xdr:to>
      <xdr:col>13</xdr:col>
      <xdr:colOff>114300</xdr:colOff>
      <xdr:row>17</xdr:row>
      <xdr:rowOff>0</xdr:rowOff>
    </xdr:to>
    <xdr:sp macro="" textlink="">
      <xdr:nvSpPr>
        <xdr:cNvPr id="509" name="Line 114">
          <a:extLst>
            <a:ext uri="{FF2B5EF4-FFF2-40B4-BE49-F238E27FC236}">
              <a16:creationId xmlns:a16="http://schemas.microsoft.com/office/drawing/2014/main" id="{C8D56E6A-66B2-4EBB-BA70-3E90A13FB3CF}"/>
            </a:ext>
          </a:extLst>
        </xdr:cNvPr>
        <xdr:cNvSpPr>
          <a:spLocks noChangeShapeType="1"/>
        </xdr:cNvSpPr>
      </xdr:nvSpPr>
      <xdr:spPr bwMode="auto">
        <a:xfrm>
          <a:off x="5815013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161925</xdr:colOff>
      <xdr:row>12</xdr:row>
      <xdr:rowOff>66675</xdr:rowOff>
    </xdr:from>
    <xdr:to>
      <xdr:col>9</xdr:col>
      <xdr:colOff>161925</xdr:colOff>
      <xdr:row>13</xdr:row>
      <xdr:rowOff>0</xdr:rowOff>
    </xdr:to>
    <xdr:sp macro="" textlink="">
      <xdr:nvSpPr>
        <xdr:cNvPr id="510" name="Line 115">
          <a:extLst>
            <a:ext uri="{FF2B5EF4-FFF2-40B4-BE49-F238E27FC236}">
              <a16:creationId xmlns:a16="http://schemas.microsoft.com/office/drawing/2014/main" id="{0C783BCC-6D60-4609-90BF-517FF657BA3B}"/>
            </a:ext>
          </a:extLst>
        </xdr:cNvPr>
        <xdr:cNvSpPr>
          <a:spLocks noChangeShapeType="1"/>
        </xdr:cNvSpPr>
      </xdr:nvSpPr>
      <xdr:spPr bwMode="auto">
        <a:xfrm>
          <a:off x="4729163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161925</xdr:colOff>
      <xdr:row>12</xdr:row>
      <xdr:rowOff>66675</xdr:rowOff>
    </xdr:from>
    <xdr:to>
      <xdr:col>9</xdr:col>
      <xdr:colOff>161925</xdr:colOff>
      <xdr:row>13</xdr:row>
      <xdr:rowOff>0</xdr:rowOff>
    </xdr:to>
    <xdr:sp macro="" textlink="">
      <xdr:nvSpPr>
        <xdr:cNvPr id="511" name="Line 116">
          <a:extLst>
            <a:ext uri="{FF2B5EF4-FFF2-40B4-BE49-F238E27FC236}">
              <a16:creationId xmlns:a16="http://schemas.microsoft.com/office/drawing/2014/main" id="{71F9C7ED-1A21-460A-80A9-CA3FE4466ABB}"/>
            </a:ext>
          </a:extLst>
        </xdr:cNvPr>
        <xdr:cNvSpPr>
          <a:spLocks noChangeShapeType="1"/>
        </xdr:cNvSpPr>
      </xdr:nvSpPr>
      <xdr:spPr bwMode="auto">
        <a:xfrm>
          <a:off x="4729163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12</xdr:row>
      <xdr:rowOff>66675</xdr:rowOff>
    </xdr:from>
    <xdr:to>
      <xdr:col>9</xdr:col>
      <xdr:colOff>333375</xdr:colOff>
      <xdr:row>13</xdr:row>
      <xdr:rowOff>0</xdr:rowOff>
    </xdr:to>
    <xdr:sp macro="" textlink="">
      <xdr:nvSpPr>
        <xdr:cNvPr id="512" name="Line 117">
          <a:extLst>
            <a:ext uri="{FF2B5EF4-FFF2-40B4-BE49-F238E27FC236}">
              <a16:creationId xmlns:a16="http://schemas.microsoft.com/office/drawing/2014/main" id="{DC203048-C43D-4B8D-9F71-5FEC8E113BC2}"/>
            </a:ext>
          </a:extLst>
        </xdr:cNvPr>
        <xdr:cNvSpPr>
          <a:spLocks noChangeShapeType="1"/>
        </xdr:cNvSpPr>
      </xdr:nvSpPr>
      <xdr:spPr bwMode="auto">
        <a:xfrm>
          <a:off x="4900613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114300</xdr:colOff>
      <xdr:row>12</xdr:row>
      <xdr:rowOff>66675</xdr:rowOff>
    </xdr:from>
    <xdr:to>
      <xdr:col>10</xdr:col>
      <xdr:colOff>114300</xdr:colOff>
      <xdr:row>13</xdr:row>
      <xdr:rowOff>0</xdr:rowOff>
    </xdr:to>
    <xdr:sp macro="" textlink="">
      <xdr:nvSpPr>
        <xdr:cNvPr id="513" name="Line 118">
          <a:extLst>
            <a:ext uri="{FF2B5EF4-FFF2-40B4-BE49-F238E27FC236}">
              <a16:creationId xmlns:a16="http://schemas.microsoft.com/office/drawing/2014/main" id="{D9F04E74-9322-430B-9B08-AEBB5675D029}"/>
            </a:ext>
          </a:extLst>
        </xdr:cNvPr>
        <xdr:cNvSpPr>
          <a:spLocks noChangeShapeType="1"/>
        </xdr:cNvSpPr>
      </xdr:nvSpPr>
      <xdr:spPr bwMode="auto">
        <a:xfrm>
          <a:off x="5100638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95250</xdr:colOff>
      <xdr:row>12</xdr:row>
      <xdr:rowOff>66675</xdr:rowOff>
    </xdr:from>
    <xdr:to>
      <xdr:col>11</xdr:col>
      <xdr:colOff>95250</xdr:colOff>
      <xdr:row>13</xdr:row>
      <xdr:rowOff>0</xdr:rowOff>
    </xdr:to>
    <xdr:sp macro="" textlink="">
      <xdr:nvSpPr>
        <xdr:cNvPr id="514" name="Line 119">
          <a:extLst>
            <a:ext uri="{FF2B5EF4-FFF2-40B4-BE49-F238E27FC236}">
              <a16:creationId xmlns:a16="http://schemas.microsoft.com/office/drawing/2014/main" id="{1F8DD2D2-26AE-4F55-8515-DD240C762B7C}"/>
            </a:ext>
          </a:extLst>
        </xdr:cNvPr>
        <xdr:cNvSpPr>
          <a:spLocks noChangeShapeType="1"/>
        </xdr:cNvSpPr>
      </xdr:nvSpPr>
      <xdr:spPr bwMode="auto">
        <a:xfrm>
          <a:off x="5276850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257175</xdr:colOff>
      <xdr:row>12</xdr:row>
      <xdr:rowOff>66675</xdr:rowOff>
    </xdr:from>
    <xdr:to>
      <xdr:col>11</xdr:col>
      <xdr:colOff>257175</xdr:colOff>
      <xdr:row>13</xdr:row>
      <xdr:rowOff>0</xdr:rowOff>
    </xdr:to>
    <xdr:sp macro="" textlink="">
      <xdr:nvSpPr>
        <xdr:cNvPr id="515" name="Line 120">
          <a:extLst>
            <a:ext uri="{FF2B5EF4-FFF2-40B4-BE49-F238E27FC236}">
              <a16:creationId xmlns:a16="http://schemas.microsoft.com/office/drawing/2014/main" id="{B0A7546F-16D5-47F9-8257-F6CD10E94144}"/>
            </a:ext>
          </a:extLst>
        </xdr:cNvPr>
        <xdr:cNvSpPr>
          <a:spLocks noChangeShapeType="1"/>
        </xdr:cNvSpPr>
      </xdr:nvSpPr>
      <xdr:spPr bwMode="auto">
        <a:xfrm>
          <a:off x="5438775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12</xdr:row>
      <xdr:rowOff>66675</xdr:rowOff>
    </xdr:from>
    <xdr:to>
      <xdr:col>12</xdr:col>
      <xdr:colOff>85725</xdr:colOff>
      <xdr:row>13</xdr:row>
      <xdr:rowOff>0</xdr:rowOff>
    </xdr:to>
    <xdr:sp macro="" textlink="">
      <xdr:nvSpPr>
        <xdr:cNvPr id="516" name="Line 121">
          <a:extLst>
            <a:ext uri="{FF2B5EF4-FFF2-40B4-BE49-F238E27FC236}">
              <a16:creationId xmlns:a16="http://schemas.microsoft.com/office/drawing/2014/main" id="{39DA2B55-CE29-4ED1-A8C5-3B311D15DF7C}"/>
            </a:ext>
          </a:extLst>
        </xdr:cNvPr>
        <xdr:cNvSpPr>
          <a:spLocks noChangeShapeType="1"/>
        </xdr:cNvSpPr>
      </xdr:nvSpPr>
      <xdr:spPr bwMode="auto">
        <a:xfrm>
          <a:off x="5634038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114300</xdr:colOff>
      <xdr:row>12</xdr:row>
      <xdr:rowOff>66675</xdr:rowOff>
    </xdr:from>
    <xdr:to>
      <xdr:col>13</xdr:col>
      <xdr:colOff>114300</xdr:colOff>
      <xdr:row>13</xdr:row>
      <xdr:rowOff>0</xdr:rowOff>
    </xdr:to>
    <xdr:sp macro="" textlink="">
      <xdr:nvSpPr>
        <xdr:cNvPr id="517" name="Line 122">
          <a:extLst>
            <a:ext uri="{FF2B5EF4-FFF2-40B4-BE49-F238E27FC236}">
              <a16:creationId xmlns:a16="http://schemas.microsoft.com/office/drawing/2014/main" id="{B0726546-F748-456C-9AAC-F29EB2643557}"/>
            </a:ext>
          </a:extLst>
        </xdr:cNvPr>
        <xdr:cNvSpPr>
          <a:spLocks noChangeShapeType="1"/>
        </xdr:cNvSpPr>
      </xdr:nvSpPr>
      <xdr:spPr bwMode="auto">
        <a:xfrm>
          <a:off x="5815013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161925</xdr:colOff>
      <xdr:row>10</xdr:row>
      <xdr:rowOff>66675</xdr:rowOff>
    </xdr:from>
    <xdr:to>
      <xdr:col>9</xdr:col>
      <xdr:colOff>161925</xdr:colOff>
      <xdr:row>11</xdr:row>
      <xdr:rowOff>0</xdr:rowOff>
    </xdr:to>
    <xdr:sp macro="" textlink="">
      <xdr:nvSpPr>
        <xdr:cNvPr id="518" name="Line 123">
          <a:extLst>
            <a:ext uri="{FF2B5EF4-FFF2-40B4-BE49-F238E27FC236}">
              <a16:creationId xmlns:a16="http://schemas.microsoft.com/office/drawing/2014/main" id="{2362C15E-7BDC-4C6B-B6E2-0C5CDA4DA3DF}"/>
            </a:ext>
          </a:extLst>
        </xdr:cNvPr>
        <xdr:cNvSpPr>
          <a:spLocks noChangeShapeType="1"/>
        </xdr:cNvSpPr>
      </xdr:nvSpPr>
      <xdr:spPr bwMode="auto">
        <a:xfrm>
          <a:off x="4729163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161925</xdr:colOff>
      <xdr:row>10</xdr:row>
      <xdr:rowOff>66675</xdr:rowOff>
    </xdr:from>
    <xdr:to>
      <xdr:col>9</xdr:col>
      <xdr:colOff>161925</xdr:colOff>
      <xdr:row>11</xdr:row>
      <xdr:rowOff>0</xdr:rowOff>
    </xdr:to>
    <xdr:sp macro="" textlink="">
      <xdr:nvSpPr>
        <xdr:cNvPr id="519" name="Line 124">
          <a:extLst>
            <a:ext uri="{FF2B5EF4-FFF2-40B4-BE49-F238E27FC236}">
              <a16:creationId xmlns:a16="http://schemas.microsoft.com/office/drawing/2014/main" id="{2E44DC2F-5B1D-4828-B689-3ADD33051346}"/>
            </a:ext>
          </a:extLst>
        </xdr:cNvPr>
        <xdr:cNvSpPr>
          <a:spLocks noChangeShapeType="1"/>
        </xdr:cNvSpPr>
      </xdr:nvSpPr>
      <xdr:spPr bwMode="auto">
        <a:xfrm>
          <a:off x="4729163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10</xdr:row>
      <xdr:rowOff>66675</xdr:rowOff>
    </xdr:from>
    <xdr:to>
      <xdr:col>9</xdr:col>
      <xdr:colOff>333375</xdr:colOff>
      <xdr:row>11</xdr:row>
      <xdr:rowOff>0</xdr:rowOff>
    </xdr:to>
    <xdr:sp macro="" textlink="">
      <xdr:nvSpPr>
        <xdr:cNvPr id="520" name="Line 125">
          <a:extLst>
            <a:ext uri="{FF2B5EF4-FFF2-40B4-BE49-F238E27FC236}">
              <a16:creationId xmlns:a16="http://schemas.microsoft.com/office/drawing/2014/main" id="{237BF974-3957-4F75-B78D-B35463AE12B3}"/>
            </a:ext>
          </a:extLst>
        </xdr:cNvPr>
        <xdr:cNvSpPr>
          <a:spLocks noChangeShapeType="1"/>
        </xdr:cNvSpPr>
      </xdr:nvSpPr>
      <xdr:spPr bwMode="auto">
        <a:xfrm>
          <a:off x="4900613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114300</xdr:colOff>
      <xdr:row>10</xdr:row>
      <xdr:rowOff>66675</xdr:rowOff>
    </xdr:from>
    <xdr:to>
      <xdr:col>10</xdr:col>
      <xdr:colOff>114300</xdr:colOff>
      <xdr:row>11</xdr:row>
      <xdr:rowOff>0</xdr:rowOff>
    </xdr:to>
    <xdr:sp macro="" textlink="">
      <xdr:nvSpPr>
        <xdr:cNvPr id="521" name="Line 126">
          <a:extLst>
            <a:ext uri="{FF2B5EF4-FFF2-40B4-BE49-F238E27FC236}">
              <a16:creationId xmlns:a16="http://schemas.microsoft.com/office/drawing/2014/main" id="{BE993F91-8348-408A-BE08-0CCA155DAB69}"/>
            </a:ext>
          </a:extLst>
        </xdr:cNvPr>
        <xdr:cNvSpPr>
          <a:spLocks noChangeShapeType="1"/>
        </xdr:cNvSpPr>
      </xdr:nvSpPr>
      <xdr:spPr bwMode="auto">
        <a:xfrm>
          <a:off x="5100638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95250</xdr:colOff>
      <xdr:row>10</xdr:row>
      <xdr:rowOff>66675</xdr:rowOff>
    </xdr:from>
    <xdr:to>
      <xdr:col>11</xdr:col>
      <xdr:colOff>95250</xdr:colOff>
      <xdr:row>11</xdr:row>
      <xdr:rowOff>0</xdr:rowOff>
    </xdr:to>
    <xdr:sp macro="" textlink="">
      <xdr:nvSpPr>
        <xdr:cNvPr id="522" name="Line 127">
          <a:extLst>
            <a:ext uri="{FF2B5EF4-FFF2-40B4-BE49-F238E27FC236}">
              <a16:creationId xmlns:a16="http://schemas.microsoft.com/office/drawing/2014/main" id="{A62CDC96-DB86-475C-854C-961072AD69A2}"/>
            </a:ext>
          </a:extLst>
        </xdr:cNvPr>
        <xdr:cNvSpPr>
          <a:spLocks noChangeShapeType="1"/>
        </xdr:cNvSpPr>
      </xdr:nvSpPr>
      <xdr:spPr bwMode="auto">
        <a:xfrm>
          <a:off x="5276850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257175</xdr:colOff>
      <xdr:row>10</xdr:row>
      <xdr:rowOff>66675</xdr:rowOff>
    </xdr:from>
    <xdr:to>
      <xdr:col>11</xdr:col>
      <xdr:colOff>257175</xdr:colOff>
      <xdr:row>11</xdr:row>
      <xdr:rowOff>0</xdr:rowOff>
    </xdr:to>
    <xdr:sp macro="" textlink="">
      <xdr:nvSpPr>
        <xdr:cNvPr id="523" name="Line 128">
          <a:extLst>
            <a:ext uri="{FF2B5EF4-FFF2-40B4-BE49-F238E27FC236}">
              <a16:creationId xmlns:a16="http://schemas.microsoft.com/office/drawing/2014/main" id="{200F07D0-728B-420D-B408-5862BE99142F}"/>
            </a:ext>
          </a:extLst>
        </xdr:cNvPr>
        <xdr:cNvSpPr>
          <a:spLocks noChangeShapeType="1"/>
        </xdr:cNvSpPr>
      </xdr:nvSpPr>
      <xdr:spPr bwMode="auto">
        <a:xfrm>
          <a:off x="5438775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10</xdr:row>
      <xdr:rowOff>66675</xdr:rowOff>
    </xdr:from>
    <xdr:to>
      <xdr:col>12</xdr:col>
      <xdr:colOff>85725</xdr:colOff>
      <xdr:row>11</xdr:row>
      <xdr:rowOff>0</xdr:rowOff>
    </xdr:to>
    <xdr:sp macro="" textlink="">
      <xdr:nvSpPr>
        <xdr:cNvPr id="524" name="Line 129">
          <a:extLst>
            <a:ext uri="{FF2B5EF4-FFF2-40B4-BE49-F238E27FC236}">
              <a16:creationId xmlns:a16="http://schemas.microsoft.com/office/drawing/2014/main" id="{CBE27055-491C-489A-A92C-F65FC6825EB7}"/>
            </a:ext>
          </a:extLst>
        </xdr:cNvPr>
        <xdr:cNvSpPr>
          <a:spLocks noChangeShapeType="1"/>
        </xdr:cNvSpPr>
      </xdr:nvSpPr>
      <xdr:spPr bwMode="auto">
        <a:xfrm>
          <a:off x="5634038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114300</xdr:colOff>
      <xdr:row>10</xdr:row>
      <xdr:rowOff>66675</xdr:rowOff>
    </xdr:from>
    <xdr:to>
      <xdr:col>13</xdr:col>
      <xdr:colOff>114300</xdr:colOff>
      <xdr:row>11</xdr:row>
      <xdr:rowOff>0</xdr:rowOff>
    </xdr:to>
    <xdr:sp macro="" textlink="">
      <xdr:nvSpPr>
        <xdr:cNvPr id="525" name="Line 130">
          <a:extLst>
            <a:ext uri="{FF2B5EF4-FFF2-40B4-BE49-F238E27FC236}">
              <a16:creationId xmlns:a16="http://schemas.microsoft.com/office/drawing/2014/main" id="{8CDDCE56-1AAA-486E-B406-D5C9271FA9F5}"/>
            </a:ext>
          </a:extLst>
        </xdr:cNvPr>
        <xdr:cNvSpPr>
          <a:spLocks noChangeShapeType="1"/>
        </xdr:cNvSpPr>
      </xdr:nvSpPr>
      <xdr:spPr bwMode="auto">
        <a:xfrm>
          <a:off x="5815013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22</xdr:row>
      <xdr:rowOff>152400</xdr:rowOff>
    </xdr:from>
    <xdr:to>
      <xdr:col>8</xdr:col>
      <xdr:colOff>142875</xdr:colOff>
      <xdr:row>24</xdr:row>
      <xdr:rowOff>0</xdr:rowOff>
    </xdr:to>
    <xdr:sp macro="" textlink="">
      <xdr:nvSpPr>
        <xdr:cNvPr id="526" name="Line 131">
          <a:extLst>
            <a:ext uri="{FF2B5EF4-FFF2-40B4-BE49-F238E27FC236}">
              <a16:creationId xmlns:a16="http://schemas.microsoft.com/office/drawing/2014/main" id="{D428D148-B32C-46C1-A8CC-1D91AAF408D2}"/>
            </a:ext>
          </a:extLst>
        </xdr:cNvPr>
        <xdr:cNvSpPr>
          <a:spLocks noChangeShapeType="1"/>
        </xdr:cNvSpPr>
      </xdr:nvSpPr>
      <xdr:spPr bwMode="auto">
        <a:xfrm>
          <a:off x="4200525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314325</xdr:colOff>
      <xdr:row>22</xdr:row>
      <xdr:rowOff>152400</xdr:rowOff>
    </xdr:from>
    <xdr:to>
      <xdr:col>8</xdr:col>
      <xdr:colOff>314325</xdr:colOff>
      <xdr:row>24</xdr:row>
      <xdr:rowOff>0</xdr:rowOff>
    </xdr:to>
    <xdr:sp macro="" textlink="">
      <xdr:nvSpPr>
        <xdr:cNvPr id="527" name="Line 132">
          <a:extLst>
            <a:ext uri="{FF2B5EF4-FFF2-40B4-BE49-F238E27FC236}">
              <a16:creationId xmlns:a16="http://schemas.microsoft.com/office/drawing/2014/main" id="{21563056-1ECF-4A9C-BA06-BF6A409A80D0}"/>
            </a:ext>
          </a:extLst>
        </xdr:cNvPr>
        <xdr:cNvSpPr>
          <a:spLocks noChangeShapeType="1"/>
        </xdr:cNvSpPr>
      </xdr:nvSpPr>
      <xdr:spPr bwMode="auto">
        <a:xfrm>
          <a:off x="4371975" y="4229100"/>
          <a:ext cx="0" cy="2095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18</xdr:row>
      <xdr:rowOff>66675</xdr:rowOff>
    </xdr:from>
    <xdr:to>
      <xdr:col>8</xdr:col>
      <xdr:colOff>142875</xdr:colOff>
      <xdr:row>19</xdr:row>
      <xdr:rowOff>0</xdr:rowOff>
    </xdr:to>
    <xdr:sp macro="" textlink="">
      <xdr:nvSpPr>
        <xdr:cNvPr id="528" name="Line 133">
          <a:extLst>
            <a:ext uri="{FF2B5EF4-FFF2-40B4-BE49-F238E27FC236}">
              <a16:creationId xmlns:a16="http://schemas.microsoft.com/office/drawing/2014/main" id="{54A739EF-D8FE-485C-B0D5-83ABAF74BCB1}"/>
            </a:ext>
          </a:extLst>
        </xdr:cNvPr>
        <xdr:cNvSpPr>
          <a:spLocks noChangeShapeType="1"/>
        </xdr:cNvSpPr>
      </xdr:nvSpPr>
      <xdr:spPr bwMode="auto">
        <a:xfrm>
          <a:off x="4200525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314325</xdr:colOff>
      <xdr:row>18</xdr:row>
      <xdr:rowOff>66675</xdr:rowOff>
    </xdr:from>
    <xdr:to>
      <xdr:col>8</xdr:col>
      <xdr:colOff>314325</xdr:colOff>
      <xdr:row>19</xdr:row>
      <xdr:rowOff>0</xdr:rowOff>
    </xdr:to>
    <xdr:sp macro="" textlink="">
      <xdr:nvSpPr>
        <xdr:cNvPr id="529" name="Line 134">
          <a:extLst>
            <a:ext uri="{FF2B5EF4-FFF2-40B4-BE49-F238E27FC236}">
              <a16:creationId xmlns:a16="http://schemas.microsoft.com/office/drawing/2014/main" id="{FA19A3A5-17A8-4CD1-B7FD-24E34CCA184E}"/>
            </a:ext>
          </a:extLst>
        </xdr:cNvPr>
        <xdr:cNvSpPr>
          <a:spLocks noChangeShapeType="1"/>
        </xdr:cNvSpPr>
      </xdr:nvSpPr>
      <xdr:spPr bwMode="auto">
        <a:xfrm>
          <a:off x="4371975" y="3390900"/>
          <a:ext cx="0" cy="128588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16</xdr:row>
      <xdr:rowOff>66675</xdr:rowOff>
    </xdr:from>
    <xdr:to>
      <xdr:col>8</xdr:col>
      <xdr:colOff>142875</xdr:colOff>
      <xdr:row>17</xdr:row>
      <xdr:rowOff>0</xdr:rowOff>
    </xdr:to>
    <xdr:sp macro="" textlink="">
      <xdr:nvSpPr>
        <xdr:cNvPr id="530" name="Line 135">
          <a:extLst>
            <a:ext uri="{FF2B5EF4-FFF2-40B4-BE49-F238E27FC236}">
              <a16:creationId xmlns:a16="http://schemas.microsoft.com/office/drawing/2014/main" id="{574B4442-5202-4738-AA36-BD6FC2CFB09B}"/>
            </a:ext>
          </a:extLst>
        </xdr:cNvPr>
        <xdr:cNvSpPr>
          <a:spLocks noChangeShapeType="1"/>
        </xdr:cNvSpPr>
      </xdr:nvSpPr>
      <xdr:spPr bwMode="auto">
        <a:xfrm>
          <a:off x="4200525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314325</xdr:colOff>
      <xdr:row>16</xdr:row>
      <xdr:rowOff>66675</xdr:rowOff>
    </xdr:from>
    <xdr:to>
      <xdr:col>8</xdr:col>
      <xdr:colOff>314325</xdr:colOff>
      <xdr:row>17</xdr:row>
      <xdr:rowOff>0</xdr:rowOff>
    </xdr:to>
    <xdr:sp macro="" textlink="">
      <xdr:nvSpPr>
        <xdr:cNvPr id="531" name="Line 136">
          <a:extLst>
            <a:ext uri="{FF2B5EF4-FFF2-40B4-BE49-F238E27FC236}">
              <a16:creationId xmlns:a16="http://schemas.microsoft.com/office/drawing/2014/main" id="{3812A288-1970-4D5C-8A2C-C61BF3667174}"/>
            </a:ext>
          </a:extLst>
        </xdr:cNvPr>
        <xdr:cNvSpPr>
          <a:spLocks noChangeShapeType="1"/>
        </xdr:cNvSpPr>
      </xdr:nvSpPr>
      <xdr:spPr bwMode="auto">
        <a:xfrm>
          <a:off x="4371975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20</xdr:row>
      <xdr:rowOff>66675</xdr:rowOff>
    </xdr:from>
    <xdr:to>
      <xdr:col>8</xdr:col>
      <xdr:colOff>142875</xdr:colOff>
      <xdr:row>21</xdr:row>
      <xdr:rowOff>0</xdr:rowOff>
    </xdr:to>
    <xdr:sp macro="" textlink="">
      <xdr:nvSpPr>
        <xdr:cNvPr id="532" name="Line 137">
          <a:extLst>
            <a:ext uri="{FF2B5EF4-FFF2-40B4-BE49-F238E27FC236}">
              <a16:creationId xmlns:a16="http://schemas.microsoft.com/office/drawing/2014/main" id="{57536F39-01A4-4A53-A4B6-A8D3158AC311}"/>
            </a:ext>
          </a:extLst>
        </xdr:cNvPr>
        <xdr:cNvSpPr>
          <a:spLocks noChangeShapeType="1"/>
        </xdr:cNvSpPr>
      </xdr:nvSpPr>
      <xdr:spPr bwMode="auto">
        <a:xfrm>
          <a:off x="4200525" y="3767138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314325</xdr:colOff>
      <xdr:row>20</xdr:row>
      <xdr:rowOff>66675</xdr:rowOff>
    </xdr:from>
    <xdr:to>
      <xdr:col>8</xdr:col>
      <xdr:colOff>314325</xdr:colOff>
      <xdr:row>21</xdr:row>
      <xdr:rowOff>0</xdr:rowOff>
    </xdr:to>
    <xdr:sp macro="" textlink="">
      <xdr:nvSpPr>
        <xdr:cNvPr id="533" name="Line 138">
          <a:extLst>
            <a:ext uri="{FF2B5EF4-FFF2-40B4-BE49-F238E27FC236}">
              <a16:creationId xmlns:a16="http://schemas.microsoft.com/office/drawing/2014/main" id="{41B9D88F-9FAD-4489-91BC-5751CC8B56C9}"/>
            </a:ext>
          </a:extLst>
        </xdr:cNvPr>
        <xdr:cNvSpPr>
          <a:spLocks noChangeShapeType="1"/>
        </xdr:cNvSpPr>
      </xdr:nvSpPr>
      <xdr:spPr bwMode="auto">
        <a:xfrm>
          <a:off x="4371975" y="3767138"/>
          <a:ext cx="0" cy="128587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161925</xdr:colOff>
      <xdr:row>10</xdr:row>
      <xdr:rowOff>66675</xdr:rowOff>
    </xdr:from>
    <xdr:to>
      <xdr:col>8</xdr:col>
      <xdr:colOff>161925</xdr:colOff>
      <xdr:row>11</xdr:row>
      <xdr:rowOff>0</xdr:rowOff>
    </xdr:to>
    <xdr:sp macro="" textlink="">
      <xdr:nvSpPr>
        <xdr:cNvPr id="534" name="Line 139">
          <a:extLst>
            <a:ext uri="{FF2B5EF4-FFF2-40B4-BE49-F238E27FC236}">
              <a16:creationId xmlns:a16="http://schemas.microsoft.com/office/drawing/2014/main" id="{3F112BFF-F699-4694-AF30-095A61EFF1C5}"/>
            </a:ext>
          </a:extLst>
        </xdr:cNvPr>
        <xdr:cNvSpPr>
          <a:spLocks noChangeShapeType="1"/>
        </xdr:cNvSpPr>
      </xdr:nvSpPr>
      <xdr:spPr bwMode="auto">
        <a:xfrm>
          <a:off x="4219575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333375</xdr:colOff>
      <xdr:row>10</xdr:row>
      <xdr:rowOff>66675</xdr:rowOff>
    </xdr:from>
    <xdr:to>
      <xdr:col>8</xdr:col>
      <xdr:colOff>333375</xdr:colOff>
      <xdr:row>11</xdr:row>
      <xdr:rowOff>0</xdr:rowOff>
    </xdr:to>
    <xdr:sp macro="" textlink="">
      <xdr:nvSpPr>
        <xdr:cNvPr id="535" name="Line 140">
          <a:extLst>
            <a:ext uri="{FF2B5EF4-FFF2-40B4-BE49-F238E27FC236}">
              <a16:creationId xmlns:a16="http://schemas.microsoft.com/office/drawing/2014/main" id="{794FD23A-68B5-4C91-9169-3555146CBAFC}"/>
            </a:ext>
          </a:extLst>
        </xdr:cNvPr>
        <xdr:cNvSpPr>
          <a:spLocks noChangeShapeType="1"/>
        </xdr:cNvSpPr>
      </xdr:nvSpPr>
      <xdr:spPr bwMode="auto">
        <a:xfrm>
          <a:off x="4391025" y="1900238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152400</xdr:colOff>
      <xdr:row>12</xdr:row>
      <xdr:rowOff>66675</xdr:rowOff>
    </xdr:from>
    <xdr:to>
      <xdr:col>8</xdr:col>
      <xdr:colOff>152400</xdr:colOff>
      <xdr:row>13</xdr:row>
      <xdr:rowOff>0</xdr:rowOff>
    </xdr:to>
    <xdr:sp macro="" textlink="">
      <xdr:nvSpPr>
        <xdr:cNvPr id="536" name="Line 141">
          <a:extLst>
            <a:ext uri="{FF2B5EF4-FFF2-40B4-BE49-F238E27FC236}">
              <a16:creationId xmlns:a16="http://schemas.microsoft.com/office/drawing/2014/main" id="{7FA79BBF-EBB0-49D0-AC56-858A0B27757F}"/>
            </a:ext>
          </a:extLst>
        </xdr:cNvPr>
        <xdr:cNvSpPr>
          <a:spLocks noChangeShapeType="1"/>
        </xdr:cNvSpPr>
      </xdr:nvSpPr>
      <xdr:spPr bwMode="auto">
        <a:xfrm>
          <a:off x="4210050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12</xdr:row>
      <xdr:rowOff>66675</xdr:rowOff>
    </xdr:from>
    <xdr:to>
      <xdr:col>8</xdr:col>
      <xdr:colOff>323850</xdr:colOff>
      <xdr:row>13</xdr:row>
      <xdr:rowOff>0</xdr:rowOff>
    </xdr:to>
    <xdr:sp macro="" textlink="">
      <xdr:nvSpPr>
        <xdr:cNvPr id="537" name="Line 142">
          <a:extLst>
            <a:ext uri="{FF2B5EF4-FFF2-40B4-BE49-F238E27FC236}">
              <a16:creationId xmlns:a16="http://schemas.microsoft.com/office/drawing/2014/main" id="{9352D13A-2E68-46A2-B061-8C59471834DC}"/>
            </a:ext>
          </a:extLst>
        </xdr:cNvPr>
        <xdr:cNvSpPr>
          <a:spLocks noChangeShapeType="1"/>
        </xdr:cNvSpPr>
      </xdr:nvSpPr>
      <xdr:spPr bwMode="auto">
        <a:xfrm>
          <a:off x="4381500" y="228123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161925</xdr:colOff>
      <xdr:row>14</xdr:row>
      <xdr:rowOff>57150</xdr:rowOff>
    </xdr:from>
    <xdr:to>
      <xdr:col>9</xdr:col>
      <xdr:colOff>161925</xdr:colOff>
      <xdr:row>14</xdr:row>
      <xdr:rowOff>152400</xdr:rowOff>
    </xdr:to>
    <xdr:sp macro="" textlink="">
      <xdr:nvSpPr>
        <xdr:cNvPr id="538" name="Line 143">
          <a:extLst>
            <a:ext uri="{FF2B5EF4-FFF2-40B4-BE49-F238E27FC236}">
              <a16:creationId xmlns:a16="http://schemas.microsoft.com/office/drawing/2014/main" id="{86850E50-9AF8-483B-9042-2E81BA15966D}"/>
            </a:ext>
          </a:extLst>
        </xdr:cNvPr>
        <xdr:cNvSpPr>
          <a:spLocks noChangeShapeType="1"/>
        </xdr:cNvSpPr>
      </xdr:nvSpPr>
      <xdr:spPr bwMode="auto">
        <a:xfrm>
          <a:off x="4729163" y="26336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152400</xdr:colOff>
      <xdr:row>14</xdr:row>
      <xdr:rowOff>66676</xdr:rowOff>
    </xdr:from>
    <xdr:to>
      <xdr:col>9</xdr:col>
      <xdr:colOff>152400</xdr:colOff>
      <xdr:row>14</xdr:row>
      <xdr:rowOff>161926</xdr:rowOff>
    </xdr:to>
    <xdr:sp macro="" textlink="">
      <xdr:nvSpPr>
        <xdr:cNvPr id="539" name="Line 144">
          <a:extLst>
            <a:ext uri="{FF2B5EF4-FFF2-40B4-BE49-F238E27FC236}">
              <a16:creationId xmlns:a16="http://schemas.microsoft.com/office/drawing/2014/main" id="{CCF2F1D3-4EFC-4EF1-8ADA-74524ED70532}"/>
            </a:ext>
          </a:extLst>
        </xdr:cNvPr>
        <xdr:cNvSpPr>
          <a:spLocks noChangeShapeType="1"/>
        </xdr:cNvSpPr>
      </xdr:nvSpPr>
      <xdr:spPr bwMode="auto">
        <a:xfrm>
          <a:off x="4719638" y="2643189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14</xdr:row>
      <xdr:rowOff>57150</xdr:rowOff>
    </xdr:from>
    <xdr:to>
      <xdr:col>9</xdr:col>
      <xdr:colOff>333375</xdr:colOff>
      <xdr:row>14</xdr:row>
      <xdr:rowOff>152400</xdr:rowOff>
    </xdr:to>
    <xdr:sp macro="" textlink="">
      <xdr:nvSpPr>
        <xdr:cNvPr id="540" name="Line 145">
          <a:extLst>
            <a:ext uri="{FF2B5EF4-FFF2-40B4-BE49-F238E27FC236}">
              <a16:creationId xmlns:a16="http://schemas.microsoft.com/office/drawing/2014/main" id="{2AE3D763-C963-4B53-9DEF-C27482D7165F}"/>
            </a:ext>
          </a:extLst>
        </xdr:cNvPr>
        <xdr:cNvSpPr>
          <a:spLocks noChangeShapeType="1"/>
        </xdr:cNvSpPr>
      </xdr:nvSpPr>
      <xdr:spPr bwMode="auto">
        <a:xfrm>
          <a:off x="4900613" y="26336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114300</xdr:colOff>
      <xdr:row>14</xdr:row>
      <xdr:rowOff>57150</xdr:rowOff>
    </xdr:from>
    <xdr:to>
      <xdr:col>10</xdr:col>
      <xdr:colOff>114300</xdr:colOff>
      <xdr:row>14</xdr:row>
      <xdr:rowOff>152400</xdr:rowOff>
    </xdr:to>
    <xdr:sp macro="" textlink="">
      <xdr:nvSpPr>
        <xdr:cNvPr id="541" name="Line 146">
          <a:extLst>
            <a:ext uri="{FF2B5EF4-FFF2-40B4-BE49-F238E27FC236}">
              <a16:creationId xmlns:a16="http://schemas.microsoft.com/office/drawing/2014/main" id="{F3AA0383-5D29-41E0-BDE1-DCF53189C80F}"/>
            </a:ext>
          </a:extLst>
        </xdr:cNvPr>
        <xdr:cNvSpPr>
          <a:spLocks noChangeShapeType="1"/>
        </xdr:cNvSpPr>
      </xdr:nvSpPr>
      <xdr:spPr bwMode="auto">
        <a:xfrm>
          <a:off x="5100638" y="26336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95250</xdr:colOff>
      <xdr:row>14</xdr:row>
      <xdr:rowOff>57150</xdr:rowOff>
    </xdr:from>
    <xdr:to>
      <xdr:col>11</xdr:col>
      <xdr:colOff>95250</xdr:colOff>
      <xdr:row>14</xdr:row>
      <xdr:rowOff>152400</xdr:rowOff>
    </xdr:to>
    <xdr:sp macro="" textlink="">
      <xdr:nvSpPr>
        <xdr:cNvPr id="542" name="Line 147">
          <a:extLst>
            <a:ext uri="{FF2B5EF4-FFF2-40B4-BE49-F238E27FC236}">
              <a16:creationId xmlns:a16="http://schemas.microsoft.com/office/drawing/2014/main" id="{AA42BD05-35EE-497E-9DBA-C22C568ACFD7}"/>
            </a:ext>
          </a:extLst>
        </xdr:cNvPr>
        <xdr:cNvSpPr>
          <a:spLocks noChangeShapeType="1"/>
        </xdr:cNvSpPr>
      </xdr:nvSpPr>
      <xdr:spPr bwMode="auto">
        <a:xfrm>
          <a:off x="5276850" y="26336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8</xdr:row>
      <xdr:rowOff>66675</xdr:rowOff>
    </xdr:from>
    <xdr:to>
      <xdr:col>9</xdr:col>
      <xdr:colOff>171450</xdr:colOff>
      <xdr:row>9</xdr:row>
      <xdr:rowOff>0</xdr:rowOff>
    </xdr:to>
    <xdr:sp macro="" textlink="">
      <xdr:nvSpPr>
        <xdr:cNvPr id="543" name="Line 148">
          <a:extLst>
            <a:ext uri="{FF2B5EF4-FFF2-40B4-BE49-F238E27FC236}">
              <a16:creationId xmlns:a16="http://schemas.microsoft.com/office/drawing/2014/main" id="{AE8F29E8-DE9F-45A5-9D3F-97C371F3CC48}"/>
            </a:ext>
          </a:extLst>
        </xdr:cNvPr>
        <xdr:cNvSpPr>
          <a:spLocks noChangeShapeType="1"/>
        </xdr:cNvSpPr>
      </xdr:nvSpPr>
      <xdr:spPr bwMode="auto">
        <a:xfrm>
          <a:off x="4738688" y="153828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8</xdr:row>
      <xdr:rowOff>66675</xdr:rowOff>
    </xdr:from>
    <xdr:to>
      <xdr:col>9</xdr:col>
      <xdr:colOff>171450</xdr:colOff>
      <xdr:row>9</xdr:row>
      <xdr:rowOff>0</xdr:rowOff>
    </xdr:to>
    <xdr:sp macro="" textlink="">
      <xdr:nvSpPr>
        <xdr:cNvPr id="544" name="Line 149">
          <a:extLst>
            <a:ext uri="{FF2B5EF4-FFF2-40B4-BE49-F238E27FC236}">
              <a16:creationId xmlns:a16="http://schemas.microsoft.com/office/drawing/2014/main" id="{CD2E4199-DD18-42C4-955E-5D400B6143D9}"/>
            </a:ext>
          </a:extLst>
        </xdr:cNvPr>
        <xdr:cNvSpPr>
          <a:spLocks noChangeShapeType="1"/>
        </xdr:cNvSpPr>
      </xdr:nvSpPr>
      <xdr:spPr bwMode="auto">
        <a:xfrm>
          <a:off x="4738688" y="153828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8</xdr:row>
      <xdr:rowOff>66675</xdr:rowOff>
    </xdr:from>
    <xdr:to>
      <xdr:col>9</xdr:col>
      <xdr:colOff>342900</xdr:colOff>
      <xdr:row>9</xdr:row>
      <xdr:rowOff>0</xdr:rowOff>
    </xdr:to>
    <xdr:sp macro="" textlink="">
      <xdr:nvSpPr>
        <xdr:cNvPr id="545" name="Line 150">
          <a:extLst>
            <a:ext uri="{FF2B5EF4-FFF2-40B4-BE49-F238E27FC236}">
              <a16:creationId xmlns:a16="http://schemas.microsoft.com/office/drawing/2014/main" id="{BDE71AE2-D6B4-4539-B327-EC5E968545B7}"/>
            </a:ext>
          </a:extLst>
        </xdr:cNvPr>
        <xdr:cNvSpPr>
          <a:spLocks noChangeShapeType="1"/>
        </xdr:cNvSpPr>
      </xdr:nvSpPr>
      <xdr:spPr bwMode="auto">
        <a:xfrm>
          <a:off x="4910138" y="153828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123825</xdr:colOff>
      <xdr:row>8</xdr:row>
      <xdr:rowOff>66675</xdr:rowOff>
    </xdr:from>
    <xdr:to>
      <xdr:col>10</xdr:col>
      <xdr:colOff>123825</xdr:colOff>
      <xdr:row>9</xdr:row>
      <xdr:rowOff>0</xdr:rowOff>
    </xdr:to>
    <xdr:sp macro="" textlink="">
      <xdr:nvSpPr>
        <xdr:cNvPr id="546" name="Line 151">
          <a:extLst>
            <a:ext uri="{FF2B5EF4-FFF2-40B4-BE49-F238E27FC236}">
              <a16:creationId xmlns:a16="http://schemas.microsoft.com/office/drawing/2014/main" id="{1E2D7ED0-8D25-400C-8686-F8717C573B28}"/>
            </a:ext>
          </a:extLst>
        </xdr:cNvPr>
        <xdr:cNvSpPr>
          <a:spLocks noChangeShapeType="1"/>
        </xdr:cNvSpPr>
      </xdr:nvSpPr>
      <xdr:spPr bwMode="auto">
        <a:xfrm>
          <a:off x="5110163" y="153828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104775</xdr:colOff>
      <xdr:row>8</xdr:row>
      <xdr:rowOff>66675</xdr:rowOff>
    </xdr:from>
    <xdr:to>
      <xdr:col>11</xdr:col>
      <xdr:colOff>104775</xdr:colOff>
      <xdr:row>9</xdr:row>
      <xdr:rowOff>0</xdr:rowOff>
    </xdr:to>
    <xdr:sp macro="" textlink="">
      <xdr:nvSpPr>
        <xdr:cNvPr id="547" name="Line 152">
          <a:extLst>
            <a:ext uri="{FF2B5EF4-FFF2-40B4-BE49-F238E27FC236}">
              <a16:creationId xmlns:a16="http://schemas.microsoft.com/office/drawing/2014/main" id="{6151D20E-9E9B-48DB-92CD-80A3E01DA0A8}"/>
            </a:ext>
          </a:extLst>
        </xdr:cNvPr>
        <xdr:cNvSpPr>
          <a:spLocks noChangeShapeType="1"/>
        </xdr:cNvSpPr>
      </xdr:nvSpPr>
      <xdr:spPr bwMode="auto">
        <a:xfrm>
          <a:off x="5286375" y="1538288"/>
          <a:ext cx="0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266700</xdr:colOff>
      <xdr:row>7</xdr:row>
      <xdr:rowOff>9525</xdr:rowOff>
    </xdr:from>
    <xdr:to>
      <xdr:col>11</xdr:col>
      <xdr:colOff>9525</xdr:colOff>
      <xdr:row>7</xdr:row>
      <xdr:rowOff>66675</xdr:rowOff>
    </xdr:to>
    <xdr:sp macro="" textlink="">
      <xdr:nvSpPr>
        <xdr:cNvPr id="548" name="Rectangle 153">
          <a:extLst>
            <a:ext uri="{FF2B5EF4-FFF2-40B4-BE49-F238E27FC236}">
              <a16:creationId xmlns:a16="http://schemas.microsoft.com/office/drawing/2014/main" id="{3BA8B543-081D-40A1-BFF4-DEAFE9AAF80C}"/>
            </a:ext>
          </a:extLst>
        </xdr:cNvPr>
        <xdr:cNvSpPr>
          <a:spLocks noChangeArrowheads="1"/>
        </xdr:cNvSpPr>
      </xdr:nvSpPr>
      <xdr:spPr bwMode="auto">
        <a:xfrm>
          <a:off x="4833938" y="1300163"/>
          <a:ext cx="357187" cy="57150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276225</xdr:colOff>
      <xdr:row>13</xdr:row>
      <xdr:rowOff>9525</xdr:rowOff>
    </xdr:from>
    <xdr:to>
      <xdr:col>11</xdr:col>
      <xdr:colOff>19050</xdr:colOff>
      <xdr:row>13</xdr:row>
      <xdr:rowOff>76200</xdr:rowOff>
    </xdr:to>
    <xdr:sp macro="" textlink="">
      <xdr:nvSpPr>
        <xdr:cNvPr id="549" name="Rectangle 154">
          <a:extLst>
            <a:ext uri="{FF2B5EF4-FFF2-40B4-BE49-F238E27FC236}">
              <a16:creationId xmlns:a16="http://schemas.microsoft.com/office/drawing/2014/main" id="{86A89297-B762-4F43-A9C3-B206B703B991}"/>
            </a:ext>
          </a:extLst>
        </xdr:cNvPr>
        <xdr:cNvSpPr>
          <a:spLocks noChangeArrowheads="1"/>
        </xdr:cNvSpPr>
      </xdr:nvSpPr>
      <xdr:spPr bwMode="auto">
        <a:xfrm>
          <a:off x="4843463" y="2405063"/>
          <a:ext cx="357187" cy="6667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371475</xdr:colOff>
      <xdr:row>7</xdr:row>
      <xdr:rowOff>47625</xdr:rowOff>
    </xdr:from>
    <xdr:to>
      <xdr:col>10</xdr:col>
      <xdr:colOff>114300</xdr:colOff>
      <xdr:row>7</xdr:row>
      <xdr:rowOff>47625</xdr:rowOff>
    </xdr:to>
    <xdr:sp macro="" textlink="">
      <xdr:nvSpPr>
        <xdr:cNvPr id="550" name="Line 155">
          <a:extLst>
            <a:ext uri="{FF2B5EF4-FFF2-40B4-BE49-F238E27FC236}">
              <a16:creationId xmlns:a16="http://schemas.microsoft.com/office/drawing/2014/main" id="{205C84E5-124E-48A6-AD88-BAF3CDC25171}"/>
            </a:ext>
          </a:extLst>
        </xdr:cNvPr>
        <xdr:cNvSpPr>
          <a:spLocks noChangeShapeType="1"/>
        </xdr:cNvSpPr>
      </xdr:nvSpPr>
      <xdr:spPr bwMode="auto">
        <a:xfrm flipV="1">
          <a:off x="4938713" y="1338263"/>
          <a:ext cx="161925" cy="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371475</xdr:colOff>
      <xdr:row>8</xdr:row>
      <xdr:rowOff>95250</xdr:rowOff>
    </xdr:from>
    <xdr:to>
      <xdr:col>10</xdr:col>
      <xdr:colOff>114300</xdr:colOff>
      <xdr:row>8</xdr:row>
      <xdr:rowOff>95250</xdr:rowOff>
    </xdr:to>
    <xdr:sp macro="" textlink="">
      <xdr:nvSpPr>
        <xdr:cNvPr id="551" name="Line 156">
          <a:extLst>
            <a:ext uri="{FF2B5EF4-FFF2-40B4-BE49-F238E27FC236}">
              <a16:creationId xmlns:a16="http://schemas.microsoft.com/office/drawing/2014/main" id="{2C75D8C9-4F05-4E78-9D71-26CB19C2CD2B}"/>
            </a:ext>
          </a:extLst>
        </xdr:cNvPr>
        <xdr:cNvSpPr>
          <a:spLocks noChangeShapeType="1"/>
        </xdr:cNvSpPr>
      </xdr:nvSpPr>
      <xdr:spPr bwMode="auto">
        <a:xfrm flipV="1">
          <a:off x="4938713" y="1566863"/>
          <a:ext cx="161925" cy="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352425</xdr:colOff>
      <xdr:row>13</xdr:row>
      <xdr:rowOff>47625</xdr:rowOff>
    </xdr:from>
    <xdr:to>
      <xdr:col>10</xdr:col>
      <xdr:colOff>95250</xdr:colOff>
      <xdr:row>13</xdr:row>
      <xdr:rowOff>47625</xdr:rowOff>
    </xdr:to>
    <xdr:sp macro="" textlink="">
      <xdr:nvSpPr>
        <xdr:cNvPr id="552" name="Line 157">
          <a:extLst>
            <a:ext uri="{FF2B5EF4-FFF2-40B4-BE49-F238E27FC236}">
              <a16:creationId xmlns:a16="http://schemas.microsoft.com/office/drawing/2014/main" id="{A08F0FC8-888A-4289-82D2-3072EED6DC56}"/>
            </a:ext>
          </a:extLst>
        </xdr:cNvPr>
        <xdr:cNvSpPr>
          <a:spLocks noChangeShapeType="1"/>
        </xdr:cNvSpPr>
      </xdr:nvSpPr>
      <xdr:spPr bwMode="auto">
        <a:xfrm flipV="1">
          <a:off x="4919663" y="2443163"/>
          <a:ext cx="161925" cy="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352425</xdr:colOff>
      <xdr:row>14</xdr:row>
      <xdr:rowOff>100013</xdr:rowOff>
    </xdr:from>
    <xdr:to>
      <xdr:col>10</xdr:col>
      <xdr:colOff>95250</xdr:colOff>
      <xdr:row>14</xdr:row>
      <xdr:rowOff>100013</xdr:rowOff>
    </xdr:to>
    <xdr:sp macro="" textlink="">
      <xdr:nvSpPr>
        <xdr:cNvPr id="553" name="Line 158">
          <a:extLst>
            <a:ext uri="{FF2B5EF4-FFF2-40B4-BE49-F238E27FC236}">
              <a16:creationId xmlns:a16="http://schemas.microsoft.com/office/drawing/2014/main" id="{15876F45-8CE9-4C4C-A750-FE9AB2744BC2}"/>
            </a:ext>
          </a:extLst>
        </xdr:cNvPr>
        <xdr:cNvSpPr>
          <a:spLocks noChangeShapeType="1"/>
        </xdr:cNvSpPr>
      </xdr:nvSpPr>
      <xdr:spPr bwMode="auto">
        <a:xfrm flipV="1">
          <a:off x="4919663" y="2676526"/>
          <a:ext cx="161925" cy="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5</xdr:row>
      <xdr:rowOff>142875</xdr:rowOff>
    </xdr:from>
    <xdr:to>
      <xdr:col>10</xdr:col>
      <xdr:colOff>38100</xdr:colOff>
      <xdr:row>6</xdr:row>
      <xdr:rowOff>47625</xdr:rowOff>
    </xdr:to>
    <xdr:sp macro="" textlink="">
      <xdr:nvSpPr>
        <xdr:cNvPr id="554" name="Freeform 159">
          <a:extLst>
            <a:ext uri="{FF2B5EF4-FFF2-40B4-BE49-F238E27FC236}">
              <a16:creationId xmlns:a16="http://schemas.microsoft.com/office/drawing/2014/main" id="{D0BBB8F2-B4A6-4F75-B995-39ADBCF770E9}"/>
            </a:ext>
          </a:extLst>
        </xdr:cNvPr>
        <xdr:cNvSpPr>
          <a:spLocks/>
        </xdr:cNvSpPr>
      </xdr:nvSpPr>
      <xdr:spPr bwMode="auto">
        <a:xfrm>
          <a:off x="4986338" y="1052513"/>
          <a:ext cx="38100" cy="100012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66675</xdr:colOff>
      <xdr:row>5</xdr:row>
      <xdr:rowOff>152400</xdr:rowOff>
    </xdr:from>
    <xdr:to>
      <xdr:col>11</xdr:col>
      <xdr:colOff>104775</xdr:colOff>
      <xdr:row>7</xdr:row>
      <xdr:rowOff>0</xdr:rowOff>
    </xdr:to>
    <xdr:sp macro="" textlink="">
      <xdr:nvSpPr>
        <xdr:cNvPr id="555" name="Freeform 160">
          <a:extLst>
            <a:ext uri="{FF2B5EF4-FFF2-40B4-BE49-F238E27FC236}">
              <a16:creationId xmlns:a16="http://schemas.microsoft.com/office/drawing/2014/main" id="{7AFF45CB-82EE-4935-8395-63F329F7FA30}"/>
            </a:ext>
          </a:extLst>
        </xdr:cNvPr>
        <xdr:cNvSpPr>
          <a:spLocks/>
        </xdr:cNvSpPr>
      </xdr:nvSpPr>
      <xdr:spPr bwMode="auto">
        <a:xfrm>
          <a:off x="5248275" y="1062038"/>
          <a:ext cx="38100" cy="228600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8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571500</xdr:colOff>
      <xdr:row>16</xdr:row>
      <xdr:rowOff>66675</xdr:rowOff>
    </xdr:from>
    <xdr:to>
      <xdr:col>7</xdr:col>
      <xdr:colOff>571500</xdr:colOff>
      <xdr:row>17</xdr:row>
      <xdr:rowOff>0</xdr:rowOff>
    </xdr:to>
    <xdr:sp macro="" textlink="">
      <xdr:nvSpPr>
        <xdr:cNvPr id="556" name="Line 161">
          <a:extLst>
            <a:ext uri="{FF2B5EF4-FFF2-40B4-BE49-F238E27FC236}">
              <a16:creationId xmlns:a16="http://schemas.microsoft.com/office/drawing/2014/main" id="{925E3296-2417-49EE-B02D-12738AC8AC42}"/>
            </a:ext>
          </a:extLst>
        </xdr:cNvPr>
        <xdr:cNvSpPr>
          <a:spLocks noChangeShapeType="1"/>
        </xdr:cNvSpPr>
      </xdr:nvSpPr>
      <xdr:spPr bwMode="auto">
        <a:xfrm>
          <a:off x="3986213" y="3009900"/>
          <a:ext cx="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266700</xdr:colOff>
      <xdr:row>16</xdr:row>
      <xdr:rowOff>57150</xdr:rowOff>
    </xdr:from>
    <xdr:to>
      <xdr:col>4</xdr:col>
      <xdr:colOff>266700</xdr:colOff>
      <xdr:row>16</xdr:row>
      <xdr:rowOff>152400</xdr:rowOff>
    </xdr:to>
    <xdr:sp macro="" textlink="">
      <xdr:nvSpPr>
        <xdr:cNvPr id="557" name="Line 162">
          <a:extLst>
            <a:ext uri="{FF2B5EF4-FFF2-40B4-BE49-F238E27FC236}">
              <a16:creationId xmlns:a16="http://schemas.microsoft.com/office/drawing/2014/main" id="{9CC92B69-2981-465A-9B0B-53621F18794F}"/>
            </a:ext>
          </a:extLst>
        </xdr:cNvPr>
        <xdr:cNvSpPr>
          <a:spLocks noChangeShapeType="1"/>
        </xdr:cNvSpPr>
      </xdr:nvSpPr>
      <xdr:spPr bwMode="auto">
        <a:xfrm>
          <a:off x="190976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66675</xdr:colOff>
      <xdr:row>16</xdr:row>
      <xdr:rowOff>57150</xdr:rowOff>
    </xdr:from>
    <xdr:to>
      <xdr:col>5</xdr:col>
      <xdr:colOff>66675</xdr:colOff>
      <xdr:row>16</xdr:row>
      <xdr:rowOff>152400</xdr:rowOff>
    </xdr:to>
    <xdr:sp macro="" textlink="">
      <xdr:nvSpPr>
        <xdr:cNvPr id="558" name="Line 163">
          <a:extLst>
            <a:ext uri="{FF2B5EF4-FFF2-40B4-BE49-F238E27FC236}">
              <a16:creationId xmlns:a16="http://schemas.microsoft.com/office/drawing/2014/main" id="{2704310E-F110-415C-88F0-480FCC348554}"/>
            </a:ext>
          </a:extLst>
        </xdr:cNvPr>
        <xdr:cNvSpPr>
          <a:spLocks noChangeShapeType="1"/>
        </xdr:cNvSpPr>
      </xdr:nvSpPr>
      <xdr:spPr bwMode="auto">
        <a:xfrm>
          <a:off x="2095500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209550</xdr:colOff>
      <xdr:row>16</xdr:row>
      <xdr:rowOff>57150</xdr:rowOff>
    </xdr:from>
    <xdr:to>
      <xdr:col>6</xdr:col>
      <xdr:colOff>209550</xdr:colOff>
      <xdr:row>16</xdr:row>
      <xdr:rowOff>152400</xdr:rowOff>
    </xdr:to>
    <xdr:sp macro="" textlink="">
      <xdr:nvSpPr>
        <xdr:cNvPr id="559" name="Line 164">
          <a:extLst>
            <a:ext uri="{FF2B5EF4-FFF2-40B4-BE49-F238E27FC236}">
              <a16:creationId xmlns:a16="http://schemas.microsoft.com/office/drawing/2014/main" id="{75BC9E1C-E5B9-4F1E-AA4C-A90D018543F8}"/>
            </a:ext>
          </a:extLst>
        </xdr:cNvPr>
        <xdr:cNvSpPr>
          <a:spLocks noChangeShapeType="1"/>
        </xdr:cNvSpPr>
      </xdr:nvSpPr>
      <xdr:spPr bwMode="auto">
        <a:xfrm>
          <a:off x="261461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371475</xdr:colOff>
      <xdr:row>16</xdr:row>
      <xdr:rowOff>57150</xdr:rowOff>
    </xdr:from>
    <xdr:to>
      <xdr:col>6</xdr:col>
      <xdr:colOff>371475</xdr:colOff>
      <xdr:row>16</xdr:row>
      <xdr:rowOff>152400</xdr:rowOff>
    </xdr:to>
    <xdr:sp macro="" textlink="">
      <xdr:nvSpPr>
        <xdr:cNvPr id="560" name="Line 165">
          <a:extLst>
            <a:ext uri="{FF2B5EF4-FFF2-40B4-BE49-F238E27FC236}">
              <a16:creationId xmlns:a16="http://schemas.microsoft.com/office/drawing/2014/main" id="{75928681-556B-47A3-B6D7-B76F838049AA}"/>
            </a:ext>
          </a:extLst>
        </xdr:cNvPr>
        <xdr:cNvSpPr>
          <a:spLocks noChangeShapeType="1"/>
        </xdr:cNvSpPr>
      </xdr:nvSpPr>
      <xdr:spPr bwMode="auto">
        <a:xfrm>
          <a:off x="2776538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533400</xdr:colOff>
      <xdr:row>16</xdr:row>
      <xdr:rowOff>57150</xdr:rowOff>
    </xdr:from>
    <xdr:to>
      <xdr:col>6</xdr:col>
      <xdr:colOff>533400</xdr:colOff>
      <xdr:row>16</xdr:row>
      <xdr:rowOff>152400</xdr:rowOff>
    </xdr:to>
    <xdr:sp macro="" textlink="">
      <xdr:nvSpPr>
        <xdr:cNvPr id="561" name="Line 166">
          <a:extLst>
            <a:ext uri="{FF2B5EF4-FFF2-40B4-BE49-F238E27FC236}">
              <a16:creationId xmlns:a16="http://schemas.microsoft.com/office/drawing/2014/main" id="{D4789673-0089-46B3-AB10-33B1D703071E}"/>
            </a:ext>
          </a:extLst>
        </xdr:cNvPr>
        <xdr:cNvSpPr>
          <a:spLocks noChangeShapeType="1"/>
        </xdr:cNvSpPr>
      </xdr:nvSpPr>
      <xdr:spPr bwMode="auto">
        <a:xfrm>
          <a:off x="293846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704850</xdr:colOff>
      <xdr:row>16</xdr:row>
      <xdr:rowOff>57150</xdr:rowOff>
    </xdr:from>
    <xdr:to>
      <xdr:col>6</xdr:col>
      <xdr:colOff>704850</xdr:colOff>
      <xdr:row>16</xdr:row>
      <xdr:rowOff>152400</xdr:rowOff>
    </xdr:to>
    <xdr:sp macro="" textlink="">
      <xdr:nvSpPr>
        <xdr:cNvPr id="562" name="Line 167">
          <a:extLst>
            <a:ext uri="{FF2B5EF4-FFF2-40B4-BE49-F238E27FC236}">
              <a16:creationId xmlns:a16="http://schemas.microsoft.com/office/drawing/2014/main" id="{BE803373-278B-49CF-9461-B3AD38FC4A74}"/>
            </a:ext>
          </a:extLst>
        </xdr:cNvPr>
        <xdr:cNvSpPr>
          <a:spLocks noChangeShapeType="1"/>
        </xdr:cNvSpPr>
      </xdr:nvSpPr>
      <xdr:spPr bwMode="auto">
        <a:xfrm>
          <a:off x="310991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876300</xdr:colOff>
      <xdr:row>16</xdr:row>
      <xdr:rowOff>57150</xdr:rowOff>
    </xdr:from>
    <xdr:to>
      <xdr:col>6</xdr:col>
      <xdr:colOff>876300</xdr:colOff>
      <xdr:row>16</xdr:row>
      <xdr:rowOff>152400</xdr:rowOff>
    </xdr:to>
    <xdr:sp macro="" textlink="">
      <xdr:nvSpPr>
        <xdr:cNvPr id="563" name="Line 168">
          <a:extLst>
            <a:ext uri="{FF2B5EF4-FFF2-40B4-BE49-F238E27FC236}">
              <a16:creationId xmlns:a16="http://schemas.microsoft.com/office/drawing/2014/main" id="{F77A044F-85FB-401A-BED6-700C5C9BD730}"/>
            </a:ext>
          </a:extLst>
        </xdr:cNvPr>
        <xdr:cNvSpPr>
          <a:spLocks noChangeShapeType="1"/>
        </xdr:cNvSpPr>
      </xdr:nvSpPr>
      <xdr:spPr bwMode="auto">
        <a:xfrm>
          <a:off x="328136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85725</xdr:colOff>
      <xdr:row>16</xdr:row>
      <xdr:rowOff>57150</xdr:rowOff>
    </xdr:from>
    <xdr:to>
      <xdr:col>3</xdr:col>
      <xdr:colOff>85725</xdr:colOff>
      <xdr:row>16</xdr:row>
      <xdr:rowOff>152400</xdr:rowOff>
    </xdr:to>
    <xdr:sp macro="" textlink="">
      <xdr:nvSpPr>
        <xdr:cNvPr id="564" name="Line 169">
          <a:extLst>
            <a:ext uri="{FF2B5EF4-FFF2-40B4-BE49-F238E27FC236}">
              <a16:creationId xmlns:a16="http://schemas.microsoft.com/office/drawing/2014/main" id="{C1B61E7A-B333-4184-B4B9-0B17B472CF3C}"/>
            </a:ext>
          </a:extLst>
        </xdr:cNvPr>
        <xdr:cNvSpPr>
          <a:spLocks noChangeShapeType="1"/>
        </xdr:cNvSpPr>
      </xdr:nvSpPr>
      <xdr:spPr bwMode="auto">
        <a:xfrm>
          <a:off x="1076325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409575</xdr:colOff>
      <xdr:row>16</xdr:row>
      <xdr:rowOff>57150</xdr:rowOff>
    </xdr:from>
    <xdr:to>
      <xdr:col>2</xdr:col>
      <xdr:colOff>409575</xdr:colOff>
      <xdr:row>16</xdr:row>
      <xdr:rowOff>152400</xdr:rowOff>
    </xdr:to>
    <xdr:sp macro="" textlink="">
      <xdr:nvSpPr>
        <xdr:cNvPr id="565" name="Line 170">
          <a:extLst>
            <a:ext uri="{FF2B5EF4-FFF2-40B4-BE49-F238E27FC236}">
              <a16:creationId xmlns:a16="http://schemas.microsoft.com/office/drawing/2014/main" id="{622CBD79-7998-4A0E-BE31-9008893CDD2A}"/>
            </a:ext>
          </a:extLst>
        </xdr:cNvPr>
        <xdr:cNvSpPr>
          <a:spLocks noChangeShapeType="1"/>
        </xdr:cNvSpPr>
      </xdr:nvSpPr>
      <xdr:spPr bwMode="auto">
        <a:xfrm>
          <a:off x="90011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104772</xdr:colOff>
      <xdr:row>16</xdr:row>
      <xdr:rowOff>57150</xdr:rowOff>
    </xdr:from>
    <xdr:to>
      <xdr:col>2</xdr:col>
      <xdr:colOff>104772</xdr:colOff>
      <xdr:row>16</xdr:row>
      <xdr:rowOff>152400</xdr:rowOff>
    </xdr:to>
    <xdr:sp macro="" textlink="">
      <xdr:nvSpPr>
        <xdr:cNvPr id="566" name="Line 171">
          <a:extLst>
            <a:ext uri="{FF2B5EF4-FFF2-40B4-BE49-F238E27FC236}">
              <a16:creationId xmlns:a16="http://schemas.microsoft.com/office/drawing/2014/main" id="{94463420-B31C-4137-BF88-C0C82BE01EE0}"/>
            </a:ext>
          </a:extLst>
        </xdr:cNvPr>
        <xdr:cNvSpPr>
          <a:spLocks noChangeShapeType="1"/>
        </xdr:cNvSpPr>
      </xdr:nvSpPr>
      <xdr:spPr bwMode="auto">
        <a:xfrm>
          <a:off x="595310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266700</xdr:colOff>
      <xdr:row>16</xdr:row>
      <xdr:rowOff>57150</xdr:rowOff>
    </xdr:from>
    <xdr:to>
      <xdr:col>2</xdr:col>
      <xdr:colOff>266700</xdr:colOff>
      <xdr:row>16</xdr:row>
      <xdr:rowOff>152400</xdr:rowOff>
    </xdr:to>
    <xdr:sp macro="" textlink="">
      <xdr:nvSpPr>
        <xdr:cNvPr id="567" name="Line 172">
          <a:extLst>
            <a:ext uri="{FF2B5EF4-FFF2-40B4-BE49-F238E27FC236}">
              <a16:creationId xmlns:a16="http://schemas.microsoft.com/office/drawing/2014/main" id="{BC444BCF-CD54-406E-BA94-306D164EF4A8}"/>
            </a:ext>
          </a:extLst>
        </xdr:cNvPr>
        <xdr:cNvSpPr>
          <a:spLocks noChangeShapeType="1"/>
        </xdr:cNvSpPr>
      </xdr:nvSpPr>
      <xdr:spPr bwMode="auto">
        <a:xfrm>
          <a:off x="757238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219075</xdr:colOff>
      <xdr:row>16</xdr:row>
      <xdr:rowOff>57150</xdr:rowOff>
    </xdr:from>
    <xdr:to>
      <xdr:col>3</xdr:col>
      <xdr:colOff>219075</xdr:colOff>
      <xdr:row>16</xdr:row>
      <xdr:rowOff>152400</xdr:rowOff>
    </xdr:to>
    <xdr:sp macro="" textlink="">
      <xdr:nvSpPr>
        <xdr:cNvPr id="568" name="Line 173">
          <a:extLst>
            <a:ext uri="{FF2B5EF4-FFF2-40B4-BE49-F238E27FC236}">
              <a16:creationId xmlns:a16="http://schemas.microsoft.com/office/drawing/2014/main" id="{51F294C0-D8D8-4051-88EA-D0C84E490B49}"/>
            </a:ext>
          </a:extLst>
        </xdr:cNvPr>
        <xdr:cNvSpPr>
          <a:spLocks noChangeShapeType="1"/>
        </xdr:cNvSpPr>
      </xdr:nvSpPr>
      <xdr:spPr bwMode="auto">
        <a:xfrm>
          <a:off x="1209675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16</xdr:row>
      <xdr:rowOff>57150</xdr:rowOff>
    </xdr:from>
    <xdr:to>
      <xdr:col>3</xdr:col>
      <xdr:colOff>381000</xdr:colOff>
      <xdr:row>16</xdr:row>
      <xdr:rowOff>152400</xdr:rowOff>
    </xdr:to>
    <xdr:sp macro="" textlink="">
      <xdr:nvSpPr>
        <xdr:cNvPr id="569" name="Line 174">
          <a:extLst>
            <a:ext uri="{FF2B5EF4-FFF2-40B4-BE49-F238E27FC236}">
              <a16:creationId xmlns:a16="http://schemas.microsoft.com/office/drawing/2014/main" id="{CA244AC0-3B6C-4716-B3C3-0F7B1E9C90FE}"/>
            </a:ext>
          </a:extLst>
        </xdr:cNvPr>
        <xdr:cNvSpPr>
          <a:spLocks noChangeShapeType="1"/>
        </xdr:cNvSpPr>
      </xdr:nvSpPr>
      <xdr:spPr bwMode="auto">
        <a:xfrm>
          <a:off x="1371600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552450</xdr:colOff>
      <xdr:row>16</xdr:row>
      <xdr:rowOff>57150</xdr:rowOff>
    </xdr:from>
    <xdr:to>
      <xdr:col>3</xdr:col>
      <xdr:colOff>552450</xdr:colOff>
      <xdr:row>16</xdr:row>
      <xdr:rowOff>152400</xdr:rowOff>
    </xdr:to>
    <xdr:sp macro="" textlink="">
      <xdr:nvSpPr>
        <xdr:cNvPr id="570" name="Line 175">
          <a:extLst>
            <a:ext uri="{FF2B5EF4-FFF2-40B4-BE49-F238E27FC236}">
              <a16:creationId xmlns:a16="http://schemas.microsoft.com/office/drawing/2014/main" id="{D191CB95-E137-402D-B599-AD1F92662D49}"/>
            </a:ext>
          </a:extLst>
        </xdr:cNvPr>
        <xdr:cNvSpPr>
          <a:spLocks noChangeShapeType="1"/>
        </xdr:cNvSpPr>
      </xdr:nvSpPr>
      <xdr:spPr bwMode="auto">
        <a:xfrm>
          <a:off x="1543050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16</xdr:row>
      <xdr:rowOff>57150</xdr:rowOff>
    </xdr:from>
    <xdr:to>
      <xdr:col>4</xdr:col>
      <xdr:colOff>114300</xdr:colOff>
      <xdr:row>16</xdr:row>
      <xdr:rowOff>152400</xdr:rowOff>
    </xdr:to>
    <xdr:sp macro="" textlink="">
      <xdr:nvSpPr>
        <xdr:cNvPr id="571" name="Line 176">
          <a:extLst>
            <a:ext uri="{FF2B5EF4-FFF2-40B4-BE49-F238E27FC236}">
              <a16:creationId xmlns:a16="http://schemas.microsoft.com/office/drawing/2014/main" id="{C22D314B-C1DA-4836-AEE4-85A36A894447}"/>
            </a:ext>
          </a:extLst>
        </xdr:cNvPr>
        <xdr:cNvSpPr>
          <a:spLocks noChangeShapeType="1"/>
        </xdr:cNvSpPr>
      </xdr:nvSpPr>
      <xdr:spPr bwMode="auto">
        <a:xfrm>
          <a:off x="175736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95250</xdr:colOff>
      <xdr:row>16</xdr:row>
      <xdr:rowOff>57150</xdr:rowOff>
    </xdr:from>
    <xdr:to>
      <xdr:col>7</xdr:col>
      <xdr:colOff>95250</xdr:colOff>
      <xdr:row>16</xdr:row>
      <xdr:rowOff>152400</xdr:rowOff>
    </xdr:to>
    <xdr:sp macro="" textlink="">
      <xdr:nvSpPr>
        <xdr:cNvPr id="572" name="Line 177">
          <a:extLst>
            <a:ext uri="{FF2B5EF4-FFF2-40B4-BE49-F238E27FC236}">
              <a16:creationId xmlns:a16="http://schemas.microsoft.com/office/drawing/2014/main" id="{D75D2B4E-D05A-4AF8-A319-A40D553FBBEF}"/>
            </a:ext>
          </a:extLst>
        </xdr:cNvPr>
        <xdr:cNvSpPr>
          <a:spLocks noChangeShapeType="1"/>
        </xdr:cNvSpPr>
      </xdr:nvSpPr>
      <xdr:spPr bwMode="auto">
        <a:xfrm>
          <a:off x="3509963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16</xdr:row>
      <xdr:rowOff>57150</xdr:rowOff>
    </xdr:from>
    <xdr:to>
      <xdr:col>7</xdr:col>
      <xdr:colOff>257175</xdr:colOff>
      <xdr:row>16</xdr:row>
      <xdr:rowOff>152400</xdr:rowOff>
    </xdr:to>
    <xdr:sp macro="" textlink="">
      <xdr:nvSpPr>
        <xdr:cNvPr id="573" name="Line 178">
          <a:extLst>
            <a:ext uri="{FF2B5EF4-FFF2-40B4-BE49-F238E27FC236}">
              <a16:creationId xmlns:a16="http://schemas.microsoft.com/office/drawing/2014/main" id="{79536A0B-B3B4-4A97-8CDA-65F1595544C1}"/>
            </a:ext>
          </a:extLst>
        </xdr:cNvPr>
        <xdr:cNvSpPr>
          <a:spLocks noChangeShapeType="1"/>
        </xdr:cNvSpPr>
      </xdr:nvSpPr>
      <xdr:spPr bwMode="auto">
        <a:xfrm>
          <a:off x="3671888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428625</xdr:colOff>
      <xdr:row>16</xdr:row>
      <xdr:rowOff>57150</xdr:rowOff>
    </xdr:from>
    <xdr:to>
      <xdr:col>7</xdr:col>
      <xdr:colOff>428625</xdr:colOff>
      <xdr:row>16</xdr:row>
      <xdr:rowOff>152400</xdr:rowOff>
    </xdr:to>
    <xdr:sp macro="" textlink="">
      <xdr:nvSpPr>
        <xdr:cNvPr id="574" name="Line 179">
          <a:extLst>
            <a:ext uri="{FF2B5EF4-FFF2-40B4-BE49-F238E27FC236}">
              <a16:creationId xmlns:a16="http://schemas.microsoft.com/office/drawing/2014/main" id="{DF99AD72-1D35-4500-82AA-1B8B3801E64F}"/>
            </a:ext>
          </a:extLst>
        </xdr:cNvPr>
        <xdr:cNvSpPr>
          <a:spLocks noChangeShapeType="1"/>
        </xdr:cNvSpPr>
      </xdr:nvSpPr>
      <xdr:spPr bwMode="auto">
        <a:xfrm>
          <a:off x="3843338" y="3000375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361950</xdr:colOff>
      <xdr:row>4</xdr:row>
      <xdr:rowOff>9525</xdr:rowOff>
    </xdr:from>
    <xdr:to>
      <xdr:col>13</xdr:col>
      <xdr:colOff>285750</xdr:colOff>
      <xdr:row>4</xdr:row>
      <xdr:rowOff>57150</xdr:rowOff>
    </xdr:to>
    <xdr:sp macro="" textlink="">
      <xdr:nvSpPr>
        <xdr:cNvPr id="575" name="Rectangle 180">
          <a:extLst>
            <a:ext uri="{FF2B5EF4-FFF2-40B4-BE49-F238E27FC236}">
              <a16:creationId xmlns:a16="http://schemas.microsoft.com/office/drawing/2014/main" id="{563F29DC-3530-49E2-9A58-2FDD4A691C55}"/>
            </a:ext>
          </a:extLst>
        </xdr:cNvPr>
        <xdr:cNvSpPr>
          <a:spLocks noChangeArrowheads="1"/>
        </xdr:cNvSpPr>
      </xdr:nvSpPr>
      <xdr:spPr bwMode="auto">
        <a:xfrm>
          <a:off x="4419600" y="738188"/>
          <a:ext cx="1566863" cy="4762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180975</xdr:colOff>
      <xdr:row>8</xdr:row>
      <xdr:rowOff>57150</xdr:rowOff>
    </xdr:from>
    <xdr:to>
      <xdr:col>6</xdr:col>
      <xdr:colOff>180975</xdr:colOff>
      <xdr:row>8</xdr:row>
      <xdr:rowOff>152400</xdr:rowOff>
    </xdr:to>
    <xdr:sp macro="" textlink="">
      <xdr:nvSpPr>
        <xdr:cNvPr id="576" name="Line 181">
          <a:extLst>
            <a:ext uri="{FF2B5EF4-FFF2-40B4-BE49-F238E27FC236}">
              <a16:creationId xmlns:a16="http://schemas.microsoft.com/office/drawing/2014/main" id="{F4180B30-F3B2-47B8-B49C-C739B4FB0418}"/>
            </a:ext>
          </a:extLst>
        </xdr:cNvPr>
        <xdr:cNvSpPr>
          <a:spLocks noChangeShapeType="1"/>
        </xdr:cNvSpPr>
      </xdr:nvSpPr>
      <xdr:spPr bwMode="auto">
        <a:xfrm>
          <a:off x="2586038" y="15287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8</xdr:row>
      <xdr:rowOff>57150</xdr:rowOff>
    </xdr:from>
    <xdr:to>
      <xdr:col>6</xdr:col>
      <xdr:colOff>342900</xdr:colOff>
      <xdr:row>8</xdr:row>
      <xdr:rowOff>152400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EC0D204E-412E-4C66-BBF8-CE7168ECC027}"/>
            </a:ext>
          </a:extLst>
        </xdr:cNvPr>
        <xdr:cNvSpPr>
          <a:spLocks noChangeShapeType="1"/>
        </xdr:cNvSpPr>
      </xdr:nvSpPr>
      <xdr:spPr bwMode="auto">
        <a:xfrm>
          <a:off x="2747963" y="15287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8</xdr:row>
      <xdr:rowOff>57150</xdr:rowOff>
    </xdr:from>
    <xdr:to>
      <xdr:col>7</xdr:col>
      <xdr:colOff>114300</xdr:colOff>
      <xdr:row>8</xdr:row>
      <xdr:rowOff>152400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F917D32B-39B1-486C-8F56-01AC463C03B2}"/>
            </a:ext>
          </a:extLst>
        </xdr:cNvPr>
        <xdr:cNvSpPr>
          <a:spLocks noChangeShapeType="1"/>
        </xdr:cNvSpPr>
      </xdr:nvSpPr>
      <xdr:spPr bwMode="auto">
        <a:xfrm>
          <a:off x="3529013" y="15287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266700</xdr:colOff>
      <xdr:row>8</xdr:row>
      <xdr:rowOff>57150</xdr:rowOff>
    </xdr:from>
    <xdr:to>
      <xdr:col>7</xdr:col>
      <xdr:colOff>266700</xdr:colOff>
      <xdr:row>8</xdr:row>
      <xdr:rowOff>152400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DD1FE9F4-CBF6-4945-99C2-1CF10F878E36}"/>
            </a:ext>
          </a:extLst>
        </xdr:cNvPr>
        <xdr:cNvSpPr>
          <a:spLocks noChangeShapeType="1"/>
        </xdr:cNvSpPr>
      </xdr:nvSpPr>
      <xdr:spPr bwMode="auto">
        <a:xfrm>
          <a:off x="3681413" y="15287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438150</xdr:colOff>
      <xdr:row>8</xdr:row>
      <xdr:rowOff>57150</xdr:rowOff>
    </xdr:from>
    <xdr:to>
      <xdr:col>7</xdr:col>
      <xdr:colOff>438150</xdr:colOff>
      <xdr:row>8</xdr:row>
      <xdr:rowOff>152400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A26C75C7-4F15-45A7-B13F-981D89F8674A}"/>
            </a:ext>
          </a:extLst>
        </xdr:cNvPr>
        <xdr:cNvSpPr>
          <a:spLocks noChangeShapeType="1"/>
        </xdr:cNvSpPr>
      </xdr:nvSpPr>
      <xdr:spPr bwMode="auto">
        <a:xfrm>
          <a:off x="3852863" y="1528763"/>
          <a:ext cx="0" cy="952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514350</xdr:colOff>
      <xdr:row>8</xdr:row>
      <xdr:rowOff>28575</xdr:rowOff>
    </xdr:from>
    <xdr:to>
      <xdr:col>6</xdr:col>
      <xdr:colOff>876300</xdr:colOff>
      <xdr:row>9</xdr:row>
      <xdr:rowOff>0</xdr:rowOff>
    </xdr:to>
    <xdr:sp macro="" textlink="">
      <xdr:nvSpPr>
        <xdr:cNvPr id="581" name="Rectangle 186">
          <a:extLst>
            <a:ext uri="{FF2B5EF4-FFF2-40B4-BE49-F238E27FC236}">
              <a16:creationId xmlns:a16="http://schemas.microsoft.com/office/drawing/2014/main" id="{CEEFAE23-1E7D-4FFD-9016-8553E95B7FC1}"/>
            </a:ext>
          </a:extLst>
        </xdr:cNvPr>
        <xdr:cNvSpPr>
          <a:spLocks noChangeArrowheads="1"/>
        </xdr:cNvSpPr>
      </xdr:nvSpPr>
      <xdr:spPr bwMode="auto">
        <a:xfrm>
          <a:off x="2919413" y="1500188"/>
          <a:ext cx="361950" cy="152400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542925</xdr:colOff>
      <xdr:row>7</xdr:row>
      <xdr:rowOff>9525</xdr:rowOff>
    </xdr:from>
    <xdr:to>
      <xdr:col>7</xdr:col>
      <xdr:colOff>752475</xdr:colOff>
      <xdr:row>7</xdr:row>
      <xdr:rowOff>57150</xdr:rowOff>
    </xdr:to>
    <xdr:sp macro="" textlink="">
      <xdr:nvSpPr>
        <xdr:cNvPr id="582" name="Rectangle 187">
          <a:extLst>
            <a:ext uri="{FF2B5EF4-FFF2-40B4-BE49-F238E27FC236}">
              <a16:creationId xmlns:a16="http://schemas.microsoft.com/office/drawing/2014/main" id="{63468D00-D2F0-4101-B39D-25F548EFFBC6}"/>
            </a:ext>
          </a:extLst>
        </xdr:cNvPr>
        <xdr:cNvSpPr>
          <a:spLocks noChangeArrowheads="1"/>
        </xdr:cNvSpPr>
      </xdr:nvSpPr>
      <xdr:spPr bwMode="auto">
        <a:xfrm>
          <a:off x="2947988" y="1300163"/>
          <a:ext cx="1109663" cy="4762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9525</xdr:colOff>
      <xdr:row>26</xdr:row>
      <xdr:rowOff>66675</xdr:rowOff>
    </xdr:from>
    <xdr:to>
      <xdr:col>2</xdr:col>
      <xdr:colOff>266700</xdr:colOff>
      <xdr:row>26</xdr:row>
      <xdr:rowOff>66675</xdr:rowOff>
    </xdr:to>
    <xdr:sp macro="" textlink="">
      <xdr:nvSpPr>
        <xdr:cNvPr id="583" name="Line 188">
          <a:extLst>
            <a:ext uri="{FF2B5EF4-FFF2-40B4-BE49-F238E27FC236}">
              <a16:creationId xmlns:a16="http://schemas.microsoft.com/office/drawing/2014/main" id="{8EBEEE5B-0382-4937-99EA-1FC4897F3FB1}"/>
            </a:ext>
          </a:extLst>
        </xdr:cNvPr>
        <xdr:cNvSpPr>
          <a:spLocks noChangeShapeType="1"/>
        </xdr:cNvSpPr>
      </xdr:nvSpPr>
      <xdr:spPr bwMode="auto">
        <a:xfrm>
          <a:off x="500063" y="4867275"/>
          <a:ext cx="2571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3</xdr:row>
      <xdr:rowOff>9525</xdr:rowOff>
    </xdr:from>
    <xdr:to>
      <xdr:col>2</xdr:col>
      <xdr:colOff>266700</xdr:colOff>
      <xdr:row>3</xdr:row>
      <xdr:rowOff>9525</xdr:rowOff>
    </xdr:to>
    <xdr:sp macro="" textlink="">
      <xdr:nvSpPr>
        <xdr:cNvPr id="584" name="Line 189">
          <a:extLst>
            <a:ext uri="{FF2B5EF4-FFF2-40B4-BE49-F238E27FC236}">
              <a16:creationId xmlns:a16="http://schemas.microsoft.com/office/drawing/2014/main" id="{CFE59F05-D7A4-4F93-9EA6-F6EAF2E89285}"/>
            </a:ext>
          </a:extLst>
        </xdr:cNvPr>
        <xdr:cNvSpPr>
          <a:spLocks noChangeShapeType="1"/>
        </xdr:cNvSpPr>
      </xdr:nvSpPr>
      <xdr:spPr bwMode="auto">
        <a:xfrm>
          <a:off x="500063" y="552450"/>
          <a:ext cx="2571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19050</xdr:colOff>
      <xdr:row>26</xdr:row>
      <xdr:rowOff>57150</xdr:rowOff>
    </xdr:from>
    <xdr:to>
      <xdr:col>13</xdr:col>
      <xdr:colOff>276225</xdr:colOff>
      <xdr:row>26</xdr:row>
      <xdr:rowOff>57150</xdr:rowOff>
    </xdr:to>
    <xdr:sp macro="" textlink="">
      <xdr:nvSpPr>
        <xdr:cNvPr id="585" name="Line 190">
          <a:extLst>
            <a:ext uri="{FF2B5EF4-FFF2-40B4-BE49-F238E27FC236}">
              <a16:creationId xmlns:a16="http://schemas.microsoft.com/office/drawing/2014/main" id="{1BCDA7A5-9E62-4AC8-856C-BCF133F51133}"/>
            </a:ext>
          </a:extLst>
        </xdr:cNvPr>
        <xdr:cNvSpPr>
          <a:spLocks noChangeShapeType="1"/>
        </xdr:cNvSpPr>
      </xdr:nvSpPr>
      <xdr:spPr bwMode="auto">
        <a:xfrm>
          <a:off x="5719763" y="4857750"/>
          <a:ext cx="2571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28575</xdr:colOff>
      <xdr:row>3</xdr:row>
      <xdr:rowOff>0</xdr:rowOff>
    </xdr:from>
    <xdr:to>
      <xdr:col>13</xdr:col>
      <xdr:colOff>285750</xdr:colOff>
      <xdr:row>3</xdr:row>
      <xdr:rowOff>0</xdr:rowOff>
    </xdr:to>
    <xdr:sp macro="" textlink="">
      <xdr:nvSpPr>
        <xdr:cNvPr id="586" name="Line 191">
          <a:extLst>
            <a:ext uri="{FF2B5EF4-FFF2-40B4-BE49-F238E27FC236}">
              <a16:creationId xmlns:a16="http://schemas.microsoft.com/office/drawing/2014/main" id="{7B9A54C9-8478-4067-A48B-F9428F1D5CF6}"/>
            </a:ext>
          </a:extLst>
        </xdr:cNvPr>
        <xdr:cNvSpPr>
          <a:spLocks noChangeShapeType="1"/>
        </xdr:cNvSpPr>
      </xdr:nvSpPr>
      <xdr:spPr bwMode="auto">
        <a:xfrm>
          <a:off x="5729288" y="542925"/>
          <a:ext cx="2571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12</xdr:row>
      <xdr:rowOff>0</xdr:rowOff>
    </xdr:from>
    <xdr:to>
      <xdr:col>2</xdr:col>
      <xdr:colOff>381000</xdr:colOff>
      <xdr:row>13</xdr:row>
      <xdr:rowOff>142875</xdr:rowOff>
    </xdr:to>
    <xdr:sp macro="" textlink="">
      <xdr:nvSpPr>
        <xdr:cNvPr id="587" name="Rectangle 192">
          <a:extLst>
            <a:ext uri="{FF2B5EF4-FFF2-40B4-BE49-F238E27FC236}">
              <a16:creationId xmlns:a16="http://schemas.microsoft.com/office/drawing/2014/main" id="{0D790FBE-5173-418F-9628-9A6FF5A0C923}"/>
            </a:ext>
          </a:extLst>
        </xdr:cNvPr>
        <xdr:cNvSpPr>
          <a:spLocks noChangeArrowheads="1"/>
        </xdr:cNvSpPr>
      </xdr:nvSpPr>
      <xdr:spPr bwMode="auto">
        <a:xfrm>
          <a:off x="500063" y="2214563"/>
          <a:ext cx="371475" cy="323850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400050</xdr:colOff>
      <xdr:row>11</xdr:row>
      <xdr:rowOff>95250</xdr:rowOff>
    </xdr:from>
    <xdr:to>
      <xdr:col>7</xdr:col>
      <xdr:colOff>752475</xdr:colOff>
      <xdr:row>13</xdr:row>
      <xdr:rowOff>142875</xdr:rowOff>
    </xdr:to>
    <xdr:sp macro="" textlink="">
      <xdr:nvSpPr>
        <xdr:cNvPr id="588" name="Rectangle 193">
          <a:extLst>
            <a:ext uri="{FF2B5EF4-FFF2-40B4-BE49-F238E27FC236}">
              <a16:creationId xmlns:a16="http://schemas.microsoft.com/office/drawing/2014/main" id="{53DAF998-ACF9-4198-B031-2B5913E82803}"/>
            </a:ext>
          </a:extLst>
        </xdr:cNvPr>
        <xdr:cNvSpPr>
          <a:spLocks noChangeArrowheads="1"/>
        </xdr:cNvSpPr>
      </xdr:nvSpPr>
      <xdr:spPr bwMode="auto">
        <a:xfrm>
          <a:off x="3814763" y="2128838"/>
          <a:ext cx="242888" cy="40957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9525</xdr:colOff>
      <xdr:row>13</xdr:row>
      <xdr:rowOff>0</xdr:rowOff>
    </xdr:from>
    <xdr:to>
      <xdr:col>2</xdr:col>
      <xdr:colOff>381000</xdr:colOff>
      <xdr:row>14</xdr:row>
      <xdr:rowOff>152400</xdr:rowOff>
    </xdr:to>
    <xdr:sp macro="" textlink="">
      <xdr:nvSpPr>
        <xdr:cNvPr id="589" name="Rectangle 194">
          <a:extLst>
            <a:ext uri="{FF2B5EF4-FFF2-40B4-BE49-F238E27FC236}">
              <a16:creationId xmlns:a16="http://schemas.microsoft.com/office/drawing/2014/main" id="{3B217B82-E3FC-4E85-A9C7-2F65FCFA9935}"/>
            </a:ext>
          </a:extLst>
        </xdr:cNvPr>
        <xdr:cNvSpPr>
          <a:spLocks noChangeArrowheads="1"/>
        </xdr:cNvSpPr>
      </xdr:nvSpPr>
      <xdr:spPr bwMode="auto">
        <a:xfrm>
          <a:off x="500063" y="2395538"/>
          <a:ext cx="371475" cy="33337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400050</xdr:colOff>
      <xdr:row>12</xdr:row>
      <xdr:rowOff>95250</xdr:rowOff>
    </xdr:from>
    <xdr:to>
      <xdr:col>7</xdr:col>
      <xdr:colOff>752475</xdr:colOff>
      <xdr:row>14</xdr:row>
      <xdr:rowOff>142875</xdr:rowOff>
    </xdr:to>
    <xdr:sp macro="" textlink="">
      <xdr:nvSpPr>
        <xdr:cNvPr id="590" name="Rectangle 195">
          <a:extLst>
            <a:ext uri="{FF2B5EF4-FFF2-40B4-BE49-F238E27FC236}">
              <a16:creationId xmlns:a16="http://schemas.microsoft.com/office/drawing/2014/main" id="{DB3AD4E2-13A0-47A0-897A-6893571E2538}"/>
            </a:ext>
          </a:extLst>
        </xdr:cNvPr>
        <xdr:cNvSpPr>
          <a:spLocks noChangeArrowheads="1"/>
        </xdr:cNvSpPr>
      </xdr:nvSpPr>
      <xdr:spPr bwMode="auto">
        <a:xfrm>
          <a:off x="3814763" y="2309813"/>
          <a:ext cx="242888" cy="40957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381000</xdr:colOff>
      <xdr:row>14</xdr:row>
      <xdr:rowOff>19050</xdr:rowOff>
    </xdr:from>
    <xdr:to>
      <xdr:col>7</xdr:col>
      <xdr:colOff>409575</xdr:colOff>
      <xdr:row>14</xdr:row>
      <xdr:rowOff>66675</xdr:rowOff>
    </xdr:to>
    <xdr:sp macro="" textlink="">
      <xdr:nvSpPr>
        <xdr:cNvPr id="591" name="Rectangle 196">
          <a:extLst>
            <a:ext uri="{FF2B5EF4-FFF2-40B4-BE49-F238E27FC236}">
              <a16:creationId xmlns:a16="http://schemas.microsoft.com/office/drawing/2014/main" id="{FB41970C-134D-46E5-B064-73EEE969D919}"/>
            </a:ext>
          </a:extLst>
        </xdr:cNvPr>
        <xdr:cNvSpPr>
          <a:spLocks noChangeArrowheads="1"/>
        </xdr:cNvSpPr>
      </xdr:nvSpPr>
      <xdr:spPr bwMode="auto">
        <a:xfrm>
          <a:off x="871538" y="2595563"/>
          <a:ext cx="2952750" cy="47625"/>
        </a:xfrm>
        <a:prstGeom prst="rect">
          <a:avLst/>
        </a:prstGeom>
        <a:solidFill>
          <a:srgbClr val="FF8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409575</xdr:colOff>
      <xdr:row>12</xdr:row>
      <xdr:rowOff>47625</xdr:rowOff>
    </xdr:from>
    <xdr:to>
      <xdr:col>7</xdr:col>
      <xdr:colOff>314325</xdr:colOff>
      <xdr:row>14</xdr:row>
      <xdr:rowOff>9525</xdr:rowOff>
    </xdr:to>
    <xdr:sp macro="" textlink="" fLocksText="0">
      <xdr:nvSpPr>
        <xdr:cNvPr id="592" name="Text Box 197">
          <a:extLst>
            <a:ext uri="{FF2B5EF4-FFF2-40B4-BE49-F238E27FC236}">
              <a16:creationId xmlns:a16="http://schemas.microsoft.com/office/drawing/2014/main" id="{B55052F2-C5D2-4633-9119-10FF8AF0514E}"/>
            </a:ext>
          </a:extLst>
        </xdr:cNvPr>
        <xdr:cNvSpPr txBox="1">
          <a:spLocks noChangeArrowheads="1"/>
        </xdr:cNvSpPr>
      </xdr:nvSpPr>
      <xdr:spPr bwMode="auto">
        <a:xfrm>
          <a:off x="900113" y="2262188"/>
          <a:ext cx="2828925" cy="323850"/>
        </a:xfrm>
        <a:prstGeom prst="rect">
          <a:avLst/>
        </a:prstGeom>
        <a:solidFill>
          <a:srgbClr val="FFFFFF">
            <a:alpha val="50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36576" tIns="36576" rIns="36576" bIns="0" anchor="t" upright="1"/>
        <a:lstStyle/>
        <a:p>
          <a:pPr algn="ctr" rtl="0">
            <a:defRPr sz="1000"/>
          </a:pPr>
          <a:r>
            <a:rPr lang="de-AT" sz="1200" b="1" i="0" strike="noStrike">
              <a:solidFill>
                <a:srgbClr val="000000"/>
              </a:solidFill>
              <a:latin typeface="Lucida Handwriting"/>
            </a:rPr>
            <a:t>Viktor Riegler</a:t>
          </a:r>
        </a:p>
      </xdr:txBody>
    </xdr:sp>
    <xdr:clientData/>
  </xdr:twoCellAnchor>
  <xdr:twoCellAnchor>
    <xdr:from>
      <xdr:col>10</xdr:col>
      <xdr:colOff>561975</xdr:colOff>
      <xdr:row>32</xdr:row>
      <xdr:rowOff>19050</xdr:rowOff>
    </xdr:from>
    <xdr:to>
      <xdr:col>10</xdr:col>
      <xdr:colOff>161925</xdr:colOff>
      <xdr:row>32</xdr:row>
      <xdr:rowOff>85725</xdr:rowOff>
    </xdr:to>
    <xdr:sp macro="" textlink="">
      <xdr:nvSpPr>
        <xdr:cNvPr id="593" name="Rectangle 206">
          <a:extLst>
            <a:ext uri="{FF2B5EF4-FFF2-40B4-BE49-F238E27FC236}">
              <a16:creationId xmlns:a16="http://schemas.microsoft.com/office/drawing/2014/main" id="{AEDFD500-BF2A-4AD0-9EBA-93C58AF240D5}"/>
            </a:ext>
          </a:extLst>
        </xdr:cNvPr>
        <xdr:cNvSpPr>
          <a:spLocks noChangeArrowheads="1"/>
        </xdr:cNvSpPr>
      </xdr:nvSpPr>
      <xdr:spPr bwMode="auto">
        <a:xfrm>
          <a:off x="5181601" y="5905500"/>
          <a:ext cx="0" cy="66675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628650</xdr:colOff>
      <xdr:row>33</xdr:row>
      <xdr:rowOff>142875</xdr:rowOff>
    </xdr:from>
    <xdr:to>
      <xdr:col>8</xdr:col>
      <xdr:colOff>695325</xdr:colOff>
      <xdr:row>34</xdr:row>
      <xdr:rowOff>47625</xdr:rowOff>
    </xdr:to>
    <xdr:sp macro="" textlink="">
      <xdr:nvSpPr>
        <xdr:cNvPr id="594" name="Freeform 210">
          <a:extLst>
            <a:ext uri="{FF2B5EF4-FFF2-40B4-BE49-F238E27FC236}">
              <a16:creationId xmlns:a16="http://schemas.microsoft.com/office/drawing/2014/main" id="{58140A76-A021-4268-A497-5D41C15E2297}"/>
            </a:ext>
          </a:extLst>
        </xdr:cNvPr>
        <xdr:cNvSpPr>
          <a:spLocks/>
        </xdr:cNvSpPr>
      </xdr:nvSpPr>
      <xdr:spPr bwMode="auto">
        <a:xfrm>
          <a:off x="4567238" y="6210300"/>
          <a:ext cx="0" cy="85725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0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561975</xdr:colOff>
      <xdr:row>61</xdr:row>
      <xdr:rowOff>19050</xdr:rowOff>
    </xdr:from>
    <xdr:to>
      <xdr:col>10</xdr:col>
      <xdr:colOff>161925</xdr:colOff>
      <xdr:row>61</xdr:row>
      <xdr:rowOff>85725</xdr:rowOff>
    </xdr:to>
    <xdr:sp macro="" textlink="">
      <xdr:nvSpPr>
        <xdr:cNvPr id="595" name="Rectangle 218">
          <a:extLst>
            <a:ext uri="{FF2B5EF4-FFF2-40B4-BE49-F238E27FC236}">
              <a16:creationId xmlns:a16="http://schemas.microsoft.com/office/drawing/2014/main" id="{FC275EB8-C1F6-4B13-A460-EF2CBC8FDFD8}"/>
            </a:ext>
          </a:extLst>
        </xdr:cNvPr>
        <xdr:cNvSpPr>
          <a:spLocks noChangeArrowheads="1"/>
        </xdr:cNvSpPr>
      </xdr:nvSpPr>
      <xdr:spPr bwMode="auto">
        <a:xfrm>
          <a:off x="5181601" y="11153775"/>
          <a:ext cx="0" cy="66675"/>
        </a:xfrm>
        <a:prstGeom prst="rect">
          <a:avLst/>
        </a:prstGeom>
        <a:solidFill>
          <a:srgbClr val="CCFFC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628650</xdr:colOff>
      <xdr:row>62</xdr:row>
      <xdr:rowOff>142875</xdr:rowOff>
    </xdr:from>
    <xdr:to>
      <xdr:col>8</xdr:col>
      <xdr:colOff>695325</xdr:colOff>
      <xdr:row>63</xdr:row>
      <xdr:rowOff>47625</xdr:rowOff>
    </xdr:to>
    <xdr:sp macro="" textlink="">
      <xdr:nvSpPr>
        <xdr:cNvPr id="596" name="Freeform 222">
          <a:extLst>
            <a:ext uri="{FF2B5EF4-FFF2-40B4-BE49-F238E27FC236}">
              <a16:creationId xmlns:a16="http://schemas.microsoft.com/office/drawing/2014/main" id="{2B71D363-DD8F-4C98-BBA6-3C7CE533FB09}"/>
            </a:ext>
          </a:extLst>
        </xdr:cNvPr>
        <xdr:cNvSpPr>
          <a:spLocks/>
        </xdr:cNvSpPr>
      </xdr:nvSpPr>
      <xdr:spPr bwMode="auto">
        <a:xfrm>
          <a:off x="4567238" y="11458575"/>
          <a:ext cx="0" cy="85725"/>
        </a:xfrm>
        <a:custGeom>
          <a:avLst/>
          <a:gdLst>
            <a:gd name="T0" fmla="*/ 0 w 8"/>
            <a:gd name="T1" fmla="*/ 7 h 7"/>
            <a:gd name="T2" fmla="*/ 8 w 8"/>
            <a:gd name="T3" fmla="*/ 7 h 7"/>
            <a:gd name="T4" fmla="*/ 3 w 8"/>
            <a:gd name="T5" fmla="*/ 0 h 7"/>
            <a:gd name="T6" fmla="*/ 0 w 8"/>
            <a:gd name="T7" fmla="*/ 7 h 7"/>
            <a:gd name="T8" fmla="*/ 0 60000 65536"/>
            <a:gd name="T9" fmla="*/ 0 60000 65536"/>
            <a:gd name="T10" fmla="*/ 0 60000 65536"/>
            <a:gd name="T11" fmla="*/ 0 60000 65536"/>
            <a:gd name="T12" fmla="*/ 0 w 8"/>
            <a:gd name="T13" fmla="*/ 0 h 7"/>
            <a:gd name="T14" fmla="*/ 0 w 8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8" h="7">
              <a:moveTo>
                <a:pt x="0" y="7"/>
              </a:moveTo>
              <a:lnTo>
                <a:pt x="8" y="7"/>
              </a:lnTo>
              <a:lnTo>
                <a:pt x="3" y="0"/>
              </a:lnTo>
              <a:lnTo>
                <a:pt x="0" y="7"/>
              </a:lnTo>
              <a:close/>
            </a:path>
          </a:pathLst>
        </a:cu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461963</xdr:colOff>
      <xdr:row>0</xdr:row>
      <xdr:rowOff>80963</xdr:rowOff>
    </xdr:from>
    <xdr:to>
      <xdr:col>0</xdr:col>
      <xdr:colOff>585788</xdr:colOff>
      <xdr:row>0</xdr:row>
      <xdr:rowOff>214313</xdr:rowOff>
    </xdr:to>
    <xdr:sp macro="" textlink="">
      <xdr:nvSpPr>
        <xdr:cNvPr id="2" name="Ellipse 1">
          <a:extLst>
            <a:ext uri="{FF2B5EF4-FFF2-40B4-BE49-F238E27FC236}">
              <a16:creationId xmlns:a16="http://schemas.microsoft.com/office/drawing/2014/main" id="{724257A7-8A97-4055-98F3-EDE6294C42B7}"/>
            </a:ext>
          </a:extLst>
        </xdr:cNvPr>
        <xdr:cNvSpPr/>
      </xdr:nvSpPr>
      <xdr:spPr>
        <a:xfrm>
          <a:off x="461963" y="80963"/>
          <a:ext cx="123825" cy="133350"/>
        </a:xfrm>
        <a:prstGeom prst="ellipse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85725</xdr:colOff>
      <xdr:row>0</xdr:row>
      <xdr:rowOff>85725</xdr:rowOff>
    </xdr:from>
    <xdr:to>
      <xdr:col>1</xdr:col>
      <xdr:colOff>209550</xdr:colOff>
      <xdr:row>0</xdr:row>
      <xdr:rowOff>219075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1B4B6395-597A-43D1-B178-5C87CE555817}"/>
            </a:ext>
          </a:extLst>
        </xdr:cNvPr>
        <xdr:cNvSpPr/>
      </xdr:nvSpPr>
      <xdr:spPr>
        <a:xfrm>
          <a:off x="847725" y="85725"/>
          <a:ext cx="123825" cy="133350"/>
        </a:xfrm>
        <a:prstGeom prst="ellipse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657225</xdr:colOff>
      <xdr:row>0</xdr:row>
      <xdr:rowOff>80963</xdr:rowOff>
    </xdr:from>
    <xdr:to>
      <xdr:col>1</xdr:col>
      <xdr:colOff>19050</xdr:colOff>
      <xdr:row>0</xdr:row>
      <xdr:rowOff>214313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E4D45DBC-0078-43BD-B4C1-5E6CA2B5617D}"/>
            </a:ext>
          </a:extLst>
        </xdr:cNvPr>
        <xdr:cNvSpPr/>
      </xdr:nvSpPr>
      <xdr:spPr>
        <a:xfrm>
          <a:off x="657225" y="80963"/>
          <a:ext cx="123825" cy="133350"/>
        </a:xfrm>
        <a:prstGeom prst="ellipse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4764</xdr:colOff>
      <xdr:row>30</xdr:row>
      <xdr:rowOff>92374</xdr:rowOff>
    </xdr:from>
    <xdr:to>
      <xdr:col>7</xdr:col>
      <xdr:colOff>4764</xdr:colOff>
      <xdr:row>32</xdr:row>
      <xdr:rowOff>9525</xdr:rowOff>
    </xdr:to>
    <xdr:sp macro="" textlink="">
      <xdr:nvSpPr>
        <xdr:cNvPr id="5" name="Freihandform: Form 4">
          <a:extLst>
            <a:ext uri="{FF2B5EF4-FFF2-40B4-BE49-F238E27FC236}">
              <a16:creationId xmlns:a16="http://schemas.microsoft.com/office/drawing/2014/main" id="{20F77204-78D3-4966-8FD6-D6D941D4A333}"/>
            </a:ext>
          </a:extLst>
        </xdr:cNvPr>
        <xdr:cNvSpPr/>
      </xdr:nvSpPr>
      <xdr:spPr>
        <a:xfrm>
          <a:off x="4764" y="5593062"/>
          <a:ext cx="5962650" cy="279101"/>
        </a:xfrm>
        <a:custGeom>
          <a:avLst/>
          <a:gdLst>
            <a:gd name="connsiteX0" fmla="*/ 5324475 w 5324475"/>
            <a:gd name="connsiteY0" fmla="*/ 279101 h 279101"/>
            <a:gd name="connsiteX1" fmla="*/ 3619500 w 5324475"/>
            <a:gd name="connsiteY1" fmla="*/ 12401 h 279101"/>
            <a:gd name="connsiteX2" fmla="*/ 1371600 w 5324475"/>
            <a:gd name="connsiteY2" fmla="*/ 40976 h 279101"/>
            <a:gd name="connsiteX3" fmla="*/ 0 w 5324475"/>
            <a:gd name="connsiteY3" fmla="*/ 69551 h 2791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324475" h="279101">
              <a:moveTo>
                <a:pt x="5324475" y="279101"/>
              </a:moveTo>
              <a:cubicBezTo>
                <a:pt x="4801393" y="165594"/>
                <a:pt x="4278312" y="52088"/>
                <a:pt x="3619500" y="12401"/>
              </a:cubicBezTo>
              <a:cubicBezTo>
                <a:pt x="2960688" y="-27286"/>
                <a:pt x="1371600" y="40976"/>
                <a:pt x="1371600" y="40976"/>
              </a:cubicBezTo>
              <a:cubicBezTo>
                <a:pt x="768350" y="50501"/>
                <a:pt x="341313" y="90188"/>
                <a:pt x="0" y="69551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404814</xdr:colOff>
      <xdr:row>24</xdr:row>
      <xdr:rowOff>166688</xdr:rowOff>
    </xdr:from>
    <xdr:to>
      <xdr:col>3</xdr:col>
      <xdr:colOff>42864</xdr:colOff>
      <xdr:row>27</xdr:row>
      <xdr:rowOff>104775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7D1BC257-E727-4BCB-BDBF-43C38ED82179}"/>
            </a:ext>
          </a:extLst>
        </xdr:cNvPr>
        <xdr:cNvSpPr txBox="1"/>
      </xdr:nvSpPr>
      <xdr:spPr>
        <a:xfrm rot="21082140">
          <a:off x="1166814" y="4529138"/>
          <a:ext cx="1162050" cy="4857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>
              <a:solidFill>
                <a:srgbClr val="FF0000"/>
              </a:solidFill>
            </a:rPr>
            <a:t>Betrag dankend</a:t>
          </a:r>
          <a:r>
            <a:rPr lang="de-DE" sz="1100" b="1" baseline="0">
              <a:solidFill>
                <a:srgbClr val="FF0000"/>
              </a:solidFill>
            </a:rPr>
            <a:t> erhalten!</a:t>
          </a:r>
          <a:endParaRPr lang="de-DE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2</xdr:row>
      <xdr:rowOff>38099</xdr:rowOff>
    </xdr:from>
    <xdr:to>
      <xdr:col>3</xdr:col>
      <xdr:colOff>276225</xdr:colOff>
      <xdr:row>24</xdr:row>
      <xdr:rowOff>80962</xdr:rowOff>
    </xdr:to>
    <xdr:grpSp>
      <xdr:nvGrpSpPr>
        <xdr:cNvPr id="2519" name="Group 1">
          <a:extLst>
            <a:ext uri="{FF2B5EF4-FFF2-40B4-BE49-F238E27FC236}">
              <a16:creationId xmlns:a16="http://schemas.microsoft.com/office/drawing/2014/main" id="{00000000-0008-0000-1000-0000D7090000}"/>
            </a:ext>
          </a:extLst>
        </xdr:cNvPr>
        <xdr:cNvGrpSpPr>
          <a:grpSpLocks/>
        </xdr:cNvGrpSpPr>
      </xdr:nvGrpSpPr>
      <xdr:grpSpPr bwMode="auto">
        <a:xfrm>
          <a:off x="400050" y="406399"/>
          <a:ext cx="2162175" cy="4094163"/>
          <a:chOff x="119" y="158"/>
          <a:chExt cx="1361" cy="2586"/>
        </a:xfrm>
      </xdr:grpSpPr>
      <xdr:sp macro="" textlink="">
        <xdr:nvSpPr>
          <xdr:cNvPr id="2520" name="Rectangle 2">
            <a:extLst>
              <a:ext uri="{FF2B5EF4-FFF2-40B4-BE49-F238E27FC236}">
                <a16:creationId xmlns:a16="http://schemas.microsoft.com/office/drawing/2014/main" id="{00000000-0008-0000-1000-0000D8090000}"/>
              </a:ext>
            </a:extLst>
          </xdr:cNvPr>
          <xdr:cNvSpPr>
            <a:spLocks noChangeArrowheads="1"/>
          </xdr:cNvSpPr>
        </xdr:nvSpPr>
        <xdr:spPr bwMode="auto">
          <a:xfrm>
            <a:off x="164" y="158"/>
            <a:ext cx="1270" cy="2586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51" name="Text Box 3">
            <a:extLst>
              <a:ext uri="{FF2B5EF4-FFF2-40B4-BE49-F238E27FC236}">
                <a16:creationId xmlns:a16="http://schemas.microsoft.com/office/drawing/2014/main" id="{00000000-0008-0000-1000-000003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" y="206"/>
            <a:ext cx="1043" cy="6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de-DE" sz="1100" b="1" i="0" strike="noStrike">
                <a:solidFill>
                  <a:srgbClr val="000000"/>
                </a:solidFill>
                <a:latin typeface="Arial Narrow"/>
              </a:rPr>
              <a:t>Österreichische Post AG</a:t>
            </a:r>
          </a:p>
          <a:p>
            <a:pPr algn="l" rtl="1">
              <a:defRPr sz="1000"/>
            </a:pPr>
            <a:r>
              <a:rPr lang="de-DE" sz="1100" b="1" i="0" strike="noStrike">
                <a:solidFill>
                  <a:srgbClr val="000000"/>
                </a:solidFill>
                <a:latin typeface="Arial Narrow"/>
              </a:rPr>
              <a:t>2100 Korneuburg</a:t>
            </a:r>
          </a:p>
          <a:p>
            <a:pPr algn="l" rtl="1">
              <a:defRPr sz="1000"/>
            </a:pPr>
            <a:r>
              <a:rPr lang="de-DE" sz="1100" b="0" i="0" strike="noStrike">
                <a:solidFill>
                  <a:srgbClr val="000000"/>
                </a:solidFill>
                <a:latin typeface="Arial Narrow"/>
              </a:rPr>
              <a:t>Poststraße 10</a:t>
            </a:r>
          </a:p>
          <a:p>
            <a:pPr algn="l" rtl="1">
              <a:defRPr sz="1000"/>
            </a:pPr>
            <a:r>
              <a:rPr lang="de-DE" sz="1100" b="0" i="0" strike="noStrike">
                <a:solidFill>
                  <a:srgbClr val="000000"/>
                </a:solidFill>
                <a:latin typeface="Arial Narrow"/>
              </a:rPr>
              <a:t>Tel. 02267 677-2620</a:t>
            </a:r>
          </a:p>
          <a:p>
            <a:pPr algn="l" rtl="1">
              <a:defRPr sz="1000"/>
            </a:pPr>
            <a:r>
              <a:rPr lang="de-DE" sz="1100" b="0" i="0" strike="noStrike">
                <a:solidFill>
                  <a:srgbClr val="000000"/>
                </a:solidFill>
                <a:latin typeface="Arial Narrow"/>
              </a:rPr>
              <a:t>UID: ATU46674508</a:t>
            </a:r>
          </a:p>
          <a:p>
            <a:pPr algn="l" rtl="1">
              <a:defRPr sz="1000"/>
            </a:pPr>
            <a:endParaRPr lang="de-DE" sz="1100" b="0" i="0" strike="noStrike">
              <a:solidFill>
                <a:srgbClr val="000000"/>
              </a:solidFill>
              <a:latin typeface="Arial Narrow"/>
            </a:endParaRPr>
          </a:p>
        </xdr:txBody>
      </xdr:sp>
      <xdr:sp macro="" textlink="">
        <xdr:nvSpPr>
          <xdr:cNvPr id="2052" name="Text Box 4">
            <a:extLst>
              <a:ext uri="{FF2B5EF4-FFF2-40B4-BE49-F238E27FC236}">
                <a16:creationId xmlns:a16="http://schemas.microsoft.com/office/drawing/2014/main" id="{00000000-0008-0000-1000-00000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9" y="704"/>
            <a:ext cx="1181" cy="5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de-DE" sz="1100" b="0" i="0" strike="noStrike">
                <a:solidFill>
                  <a:srgbClr val="000000"/>
                </a:solidFill>
                <a:latin typeface="Arial Narrow"/>
              </a:rPr>
              <a:t>………………………………………………………………………………………………………………………………………….</a:t>
            </a:r>
          </a:p>
          <a:p>
            <a:pPr algn="l" rtl="1">
              <a:defRPr sz="1000"/>
            </a:pPr>
            <a:endParaRPr lang="de-DE" sz="1100" b="0" i="0" strike="noStrike">
              <a:solidFill>
                <a:srgbClr val="000000"/>
              </a:solidFill>
              <a:latin typeface="Arial Narrow"/>
            </a:endParaRPr>
          </a:p>
        </xdr:txBody>
      </xdr:sp>
      <xdr:sp macro="" textlink="">
        <xdr:nvSpPr>
          <xdr:cNvPr id="2053" name="Text Box 5">
            <a:extLst>
              <a:ext uri="{FF2B5EF4-FFF2-40B4-BE49-F238E27FC236}">
                <a16:creationId xmlns:a16="http://schemas.microsoft.com/office/drawing/2014/main" id="{00000000-0008-0000-1000-000005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7" y="1145"/>
            <a:ext cx="767" cy="3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de-DE" sz="800" b="0" i="0" strike="noStrike">
                <a:solidFill>
                  <a:srgbClr val="000000"/>
                </a:solidFill>
                <a:latin typeface="Arial"/>
                <a:cs typeface="Arial"/>
              </a:rPr>
              <a:t>Es bediente Sie:</a:t>
            </a:r>
          </a:p>
          <a:p>
            <a:pPr algn="l" rtl="1">
              <a:defRPr sz="1000"/>
            </a:pPr>
            <a:r>
              <a:rPr lang="de-DE" sz="800" b="0" i="0" strike="noStrike">
                <a:solidFill>
                  <a:srgbClr val="000000"/>
                </a:solidFill>
                <a:latin typeface="Arial"/>
                <a:cs typeface="Arial"/>
              </a:rPr>
              <a:t>Frau Helga Gruber</a:t>
            </a:r>
          </a:p>
          <a:p>
            <a:pPr algn="l" rtl="1">
              <a:defRPr sz="1000"/>
            </a:pPr>
            <a:r>
              <a:rPr lang="de-DE" sz="800" b="0" i="0" strike="noStrike">
                <a:solidFill>
                  <a:srgbClr val="000000"/>
                </a:solidFill>
                <a:latin typeface="Arial"/>
                <a:cs typeface="Arial"/>
              </a:rPr>
              <a:t>06.03.20xx</a:t>
            </a:r>
          </a:p>
          <a:p>
            <a:pPr algn="l" rtl="1">
              <a:defRPr sz="1000"/>
            </a:pPr>
            <a:endParaRPr lang="de-DE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054" name="Text Box 6">
            <a:extLst>
              <a:ext uri="{FF2B5EF4-FFF2-40B4-BE49-F238E27FC236}">
                <a16:creationId xmlns:a16="http://schemas.microsoft.com/office/drawing/2014/main" id="{00000000-0008-0000-1000-000006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9" y="1484"/>
            <a:ext cx="1181" cy="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de-DE" sz="1100" b="1" i="0" strike="noStrike">
                <a:solidFill>
                  <a:srgbClr val="000000"/>
                </a:solidFill>
                <a:latin typeface="Arial Narrow"/>
              </a:rPr>
              <a:t>Rechnung Nr.: 9836742873</a:t>
            </a:r>
          </a:p>
          <a:p>
            <a:pPr algn="l" rtl="1">
              <a:defRPr sz="1000"/>
            </a:pPr>
            <a:endParaRPr lang="de-DE" sz="1100" b="1" i="0" strike="noStrike">
              <a:solidFill>
                <a:srgbClr val="000000"/>
              </a:solidFill>
              <a:latin typeface="Arial Narrow"/>
            </a:endParaRPr>
          </a:p>
        </xdr:txBody>
      </xdr:sp>
      <xdr:sp macro="" textlink="">
        <xdr:nvSpPr>
          <xdr:cNvPr id="2055" name="Text Box 7">
            <a:extLst>
              <a:ext uri="{FF2B5EF4-FFF2-40B4-BE49-F238E27FC236}">
                <a16:creationId xmlns:a16="http://schemas.microsoft.com/office/drawing/2014/main" id="{00000000-0008-0000-1000-000007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7" y="1658"/>
            <a:ext cx="1223" cy="8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de-DE" sz="1000" b="0" i="0" strike="noStrike">
                <a:solidFill>
                  <a:srgbClr val="000000"/>
                </a:solidFill>
                <a:latin typeface="Arial Narrow"/>
              </a:rPr>
              <a:t>Stk       Bezeichnung               EUR</a:t>
            </a:r>
          </a:p>
          <a:p>
            <a:pPr algn="l" rtl="1">
              <a:defRPr sz="1000"/>
            </a:pPr>
            <a:endParaRPr lang="de-DE" sz="1000" b="0" i="0" strike="noStrike">
              <a:solidFill>
                <a:srgbClr val="000000"/>
              </a:solidFill>
              <a:latin typeface="Arial Narrow"/>
            </a:endParaRPr>
          </a:p>
          <a:p>
            <a:pPr algn="l" rtl="1">
              <a:defRPr sz="1000"/>
            </a:pPr>
            <a:r>
              <a:rPr lang="de-DE" sz="1000" b="0" i="0" strike="noStrike">
                <a:solidFill>
                  <a:srgbClr val="000000"/>
                </a:solidFill>
                <a:latin typeface="Arial Narrow"/>
              </a:rPr>
              <a:t>3          Brief</a:t>
            </a:r>
            <a:r>
              <a:rPr lang="de-DE" sz="1000" b="0" i="0" strike="noStrike" baseline="0">
                <a:solidFill>
                  <a:srgbClr val="000000"/>
                </a:solidFill>
                <a:latin typeface="Arial Narrow"/>
              </a:rPr>
              <a:t>                            </a:t>
            </a:r>
            <a:r>
              <a:rPr lang="de-DE" sz="1000" b="0" i="0" strike="noStrike">
                <a:solidFill>
                  <a:srgbClr val="000000"/>
                </a:solidFill>
                <a:latin typeface="Arial Narrow"/>
              </a:rPr>
              <a:t>15,00</a:t>
            </a:r>
          </a:p>
          <a:p>
            <a:pPr algn="l" rtl="1">
              <a:defRPr sz="1000"/>
            </a:pPr>
            <a:endParaRPr lang="de-DE" sz="1000" b="0" i="0" strike="noStrike">
              <a:solidFill>
                <a:srgbClr val="000000"/>
              </a:solidFill>
              <a:latin typeface="Arial Narrow"/>
            </a:endParaRPr>
          </a:p>
          <a:p>
            <a:pPr algn="l" rtl="1">
              <a:defRPr sz="1000"/>
            </a:pPr>
            <a:r>
              <a:rPr lang="de-DE" sz="1000" b="0" i="0" strike="noStrike">
                <a:solidFill>
                  <a:srgbClr val="000000"/>
                </a:solidFill>
                <a:latin typeface="Arial Narrow"/>
              </a:rPr>
              <a:t>BAR</a:t>
            </a:r>
            <a:r>
              <a:rPr lang="de-DE" sz="1000" b="0" i="0" strike="noStrike" baseline="0">
                <a:solidFill>
                  <a:srgbClr val="000000"/>
                </a:solidFill>
                <a:latin typeface="Arial Narrow"/>
              </a:rPr>
              <a:t>                                        </a:t>
            </a:r>
            <a:r>
              <a:rPr lang="de-DE" sz="1000" b="0" i="0" strike="noStrike">
                <a:solidFill>
                  <a:srgbClr val="000000"/>
                </a:solidFill>
                <a:latin typeface="Arial Narrow"/>
              </a:rPr>
              <a:t>15,00</a:t>
            </a:r>
          </a:p>
          <a:p>
            <a:pPr algn="l" rtl="1">
              <a:defRPr sz="1000"/>
            </a:pPr>
            <a:endParaRPr lang="de-DE" sz="1000" b="0" i="0" strike="noStrike">
              <a:solidFill>
                <a:srgbClr val="000000"/>
              </a:solidFill>
              <a:latin typeface="Arial Narrow"/>
            </a:endParaRPr>
          </a:p>
          <a:p>
            <a:pPr algn="l" rtl="1">
              <a:defRPr sz="1000"/>
            </a:pPr>
            <a:endParaRPr lang="de-DE" sz="1000" b="0" i="0" strike="noStrike">
              <a:solidFill>
                <a:srgbClr val="000000"/>
              </a:solidFill>
              <a:latin typeface="Arial Narrow"/>
            </a:endParaRPr>
          </a:p>
          <a:p>
            <a:pPr algn="l" rtl="1">
              <a:defRPr sz="1000"/>
            </a:pPr>
            <a:r>
              <a:rPr lang="de-DE" sz="1000" b="0" i="0" strike="noStrike">
                <a:solidFill>
                  <a:srgbClr val="000000"/>
                </a:solidFill>
                <a:latin typeface="Arial Narrow"/>
              </a:rPr>
              <a:t>MWSt:</a:t>
            </a:r>
            <a:r>
              <a:rPr lang="de-DE" sz="1000" b="0" i="0" strike="noStrike" baseline="0">
                <a:solidFill>
                  <a:srgbClr val="000000"/>
                </a:solidFill>
                <a:latin typeface="Arial Narrow"/>
              </a:rPr>
              <a:t> 0%</a:t>
            </a:r>
            <a:endParaRPr lang="de-DE" sz="1000" b="0" i="0" strike="noStrike">
              <a:solidFill>
                <a:srgbClr val="000000"/>
              </a:solidFill>
              <a:latin typeface="Arial Narrow"/>
            </a:endParaRPr>
          </a:p>
        </xdr:txBody>
      </xdr:sp>
      <xdr:sp macro="" textlink="">
        <xdr:nvSpPr>
          <xdr:cNvPr id="2526" name="Line 8">
            <a:extLst>
              <a:ext uri="{FF2B5EF4-FFF2-40B4-BE49-F238E27FC236}">
                <a16:creationId xmlns:a16="http://schemas.microsoft.com/office/drawing/2014/main" id="{00000000-0008-0000-1000-0000DE090000}"/>
              </a:ext>
            </a:extLst>
          </xdr:cNvPr>
          <xdr:cNvSpPr>
            <a:spLocks noChangeShapeType="1"/>
          </xdr:cNvSpPr>
        </xdr:nvSpPr>
        <xdr:spPr bwMode="auto">
          <a:xfrm>
            <a:off x="981" y="2200"/>
            <a:ext cx="363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2527" name="Line 9">
            <a:extLst>
              <a:ext uri="{FF2B5EF4-FFF2-40B4-BE49-F238E27FC236}">
                <a16:creationId xmlns:a16="http://schemas.microsoft.com/office/drawing/2014/main" id="{00000000-0008-0000-1000-0000DF090000}"/>
              </a:ext>
            </a:extLst>
          </xdr:cNvPr>
          <xdr:cNvSpPr>
            <a:spLocks noChangeShapeType="1"/>
          </xdr:cNvSpPr>
        </xdr:nvSpPr>
        <xdr:spPr bwMode="auto">
          <a:xfrm>
            <a:off x="981" y="2218"/>
            <a:ext cx="363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2058" name="Text Box 10">
            <a:extLst>
              <a:ext uri="{FF2B5EF4-FFF2-40B4-BE49-F238E27FC236}">
                <a16:creationId xmlns:a16="http://schemas.microsoft.com/office/drawing/2014/main" id="{00000000-0008-0000-1000-00000A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9" y="2534"/>
            <a:ext cx="1361" cy="1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de-DE" sz="1100" b="0" i="0" strike="noStrike">
                <a:solidFill>
                  <a:srgbClr val="000000"/>
                </a:solidFill>
                <a:latin typeface="Arial Narrow"/>
              </a:rPr>
              <a:t>WIR DANKEN FÜR IHR KOMMEN</a:t>
            </a:r>
          </a:p>
          <a:p>
            <a:pPr algn="l" rtl="1">
              <a:defRPr sz="1000"/>
            </a:pPr>
            <a:endParaRPr lang="de-DE" sz="1100" b="0" i="0" strike="noStrike">
              <a:solidFill>
                <a:srgbClr val="000000"/>
              </a:solidFill>
              <a:latin typeface="Arial Narrow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400051</xdr:colOff>
      <xdr:row>0</xdr:row>
      <xdr:rowOff>19050</xdr:rowOff>
    </xdr:from>
    <xdr:to>
      <xdr:col>6</xdr:col>
      <xdr:colOff>222037</xdr:colOff>
      <xdr:row>4</xdr:row>
      <xdr:rowOff>133350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0CE5143-703E-4E14-908A-0DBF6486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4139" y="19050"/>
          <a:ext cx="879261" cy="838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338138</xdr:colOff>
      <xdr:row>5</xdr:row>
      <xdr:rowOff>4561</xdr:rowOff>
    </xdr:to>
    <xdr:pic>
      <xdr:nvPicPr>
        <xdr:cNvPr id="6" name="Grafik 5" descr="Großer Lastwagen auf einem Highway">
          <a:extLst>
            <a:ext uri="{FF2B5EF4-FFF2-40B4-BE49-F238E27FC236}">
              <a16:creationId xmlns:a16="http://schemas.microsoft.com/office/drawing/2014/main" id="{68228013-FA6C-4E16-9231-A60F6EAFB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68" b="4364"/>
        <a:stretch/>
      </xdr:blipFill>
      <xdr:spPr>
        <a:xfrm flipH="1">
          <a:off x="0" y="0"/>
          <a:ext cx="2128838" cy="9141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9524</xdr:rowOff>
    </xdr:from>
    <xdr:to>
      <xdr:col>7</xdr:col>
      <xdr:colOff>171450</xdr:colOff>
      <xdr:row>6</xdr:row>
      <xdr:rowOff>114299</xdr:rowOff>
    </xdr:to>
    <xdr:sp macro="" textlink="">
      <xdr:nvSpPr>
        <xdr:cNvPr id="2" name="Flussdiagramm: Dokument 1">
          <a:extLst>
            <a:ext uri="{FF2B5EF4-FFF2-40B4-BE49-F238E27FC236}">
              <a16:creationId xmlns:a16="http://schemas.microsoft.com/office/drawing/2014/main" id="{2A145357-1CF0-4185-BEF1-F4AED20F279C}"/>
            </a:ext>
          </a:extLst>
        </xdr:cNvPr>
        <xdr:cNvSpPr/>
      </xdr:nvSpPr>
      <xdr:spPr>
        <a:xfrm>
          <a:off x="0" y="9524"/>
          <a:ext cx="5738813" cy="1076325"/>
        </a:xfrm>
        <a:prstGeom prst="flowChartDocumen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de-AT" sz="2400">
              <a:solidFill>
                <a:schemeClr val="accent3">
                  <a:lumMod val="50000"/>
                </a:schemeClr>
              </a:solidFill>
              <a:latin typeface="Kristen ITC" panose="03050502040202030202" pitchFamily="66" charset="0"/>
            </a:rPr>
            <a:t>Creative Agency</a:t>
          </a:r>
        </a:p>
        <a:p>
          <a:pPr algn="l"/>
          <a:r>
            <a:rPr lang="de-AT" sz="1100" baseline="0">
              <a:latin typeface="+mn-lt"/>
            </a:rPr>
            <a:t>Werbeagentur GmbH</a:t>
          </a:r>
        </a:p>
        <a:p>
          <a:pPr algn="l"/>
          <a:r>
            <a:rPr lang="de-AT" sz="1100" baseline="0">
              <a:latin typeface="+mn-lt"/>
            </a:rPr>
            <a:t>Anton Baumgartner Straße 44, 1230 Wien</a:t>
          </a:r>
        </a:p>
        <a:p>
          <a:pPr algn="l"/>
          <a:r>
            <a:rPr lang="de-AT" sz="1100" baseline="0">
              <a:latin typeface="Kristen ITC" panose="03050502040202030202" pitchFamily="66" charset="0"/>
            </a:rPr>
            <a:t> </a:t>
          </a:r>
          <a:endParaRPr lang="de-AT" sz="1100">
            <a:latin typeface="Kristen ITC" panose="03050502040202030202" pitchFamily="66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8</xdr:col>
      <xdr:colOff>748124</xdr:colOff>
      <xdr:row>7</xdr:row>
      <xdr:rowOff>147638</xdr:rowOff>
    </xdr:to>
    <xdr:pic>
      <xdr:nvPicPr>
        <xdr:cNvPr id="2" name="Grafik 1" descr="Ein rote Rose auf einem Holzboden">
          <a:extLst>
            <a:ext uri="{FF2B5EF4-FFF2-40B4-BE49-F238E27FC236}">
              <a16:creationId xmlns:a16="http://schemas.microsoft.com/office/drawing/2014/main" id="{9DAC88F9-0119-4B7A-83A4-7AFF894E7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61075"/>
        <a:stretch/>
      </xdr:blipFill>
      <xdr:spPr>
        <a:xfrm>
          <a:off x="238125" y="0"/>
          <a:ext cx="6101174" cy="1414463"/>
        </a:xfrm>
        <a:prstGeom prst="rect">
          <a:avLst/>
        </a:prstGeom>
      </xdr:spPr>
    </xdr:pic>
    <xdr:clientData/>
  </xdr:twoCellAnchor>
  <xdr:twoCellAnchor>
    <xdr:from>
      <xdr:col>4</xdr:col>
      <xdr:colOff>338146</xdr:colOff>
      <xdr:row>0</xdr:row>
      <xdr:rowOff>90488</xdr:rowOff>
    </xdr:from>
    <xdr:to>
      <xdr:col>8</xdr:col>
      <xdr:colOff>728671</xdr:colOff>
      <xdr:row>4</xdr:row>
      <xdr:rowOff>23813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76BFCC99-783E-4C71-8DC3-17E72359C218}"/>
            </a:ext>
          </a:extLst>
        </xdr:cNvPr>
        <xdr:cNvSpPr txBox="1"/>
      </xdr:nvSpPr>
      <xdr:spPr>
        <a:xfrm>
          <a:off x="2881321" y="90488"/>
          <a:ext cx="34385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chemeClr val="tx1">
                  <a:lumMod val="85000"/>
                  <a:lumOff val="15000"/>
                </a:schemeClr>
              </a:solidFill>
            </a:rPr>
            <a:t>Blumen Großmarkt Pressl </a:t>
          </a:r>
        </a:p>
      </xdr:txBody>
    </xdr:sp>
    <xdr:clientData/>
  </xdr:twoCellAnchor>
  <xdr:oneCellAnchor>
    <xdr:from>
      <xdr:col>3</xdr:col>
      <xdr:colOff>481013</xdr:colOff>
      <xdr:row>5</xdr:row>
      <xdr:rowOff>71438</xdr:rowOff>
    </xdr:from>
    <xdr:ext cx="2591222" cy="487121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3C8A9568-C242-4856-9DCE-3811E52B4B06}"/>
            </a:ext>
          </a:extLst>
        </xdr:cNvPr>
        <xdr:cNvSpPr txBox="1"/>
      </xdr:nvSpPr>
      <xdr:spPr>
        <a:xfrm>
          <a:off x="2262188" y="976313"/>
          <a:ext cx="2591222" cy="4871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2400" b="1">
              <a:solidFill>
                <a:srgbClr val="C00000"/>
              </a:solidFill>
              <a:latin typeface="Blackadder ITC" panose="04020505051007020D02" pitchFamily="82" charset="0"/>
            </a:rPr>
            <a:t>Blumen</a:t>
          </a:r>
          <a:r>
            <a:rPr lang="de-DE" sz="2400" b="1" baseline="0">
              <a:solidFill>
                <a:srgbClr val="C00000"/>
              </a:solidFill>
              <a:latin typeface="Blackadder ITC" panose="04020505051007020D02" pitchFamily="82" charset="0"/>
            </a:rPr>
            <a:t> machen Freude</a:t>
          </a:r>
          <a:endParaRPr lang="de-DE" sz="2400" b="1">
            <a:solidFill>
              <a:srgbClr val="C00000"/>
            </a:solidFill>
            <a:latin typeface="Blackadder ITC" panose="04020505051007020D02" pitchFamily="82" charset="0"/>
          </a:endParaRPr>
        </a:p>
      </xdr:txBody>
    </xdr:sp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6T15:45:45.294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1 0 32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6T15:45:46.124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1 0 32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magenta.at/service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9F710-DF92-44E4-BBC0-43C9C92FFB34}">
  <dimension ref="A1:M41"/>
  <sheetViews>
    <sheetView topLeftCell="A24" workbookViewId="0">
      <selection activeCell="K40" sqref="A1:K40"/>
    </sheetView>
  </sheetViews>
  <sheetFormatPr baseColWidth="10" defaultColWidth="10.6328125" defaultRowHeight="14.5"/>
  <cols>
    <col min="1" max="1" width="2.36328125" style="30" customWidth="1"/>
    <col min="2" max="3" width="10.6328125" style="30"/>
    <col min="4" max="8" width="7.36328125" style="30" customWidth="1"/>
    <col min="9" max="9" width="10" style="30" customWidth="1"/>
    <col min="10" max="10" width="11.6328125" style="30" customWidth="1"/>
    <col min="11" max="11" width="2.36328125" style="30" customWidth="1"/>
    <col min="12" max="16384" width="10.6328125" style="30"/>
  </cols>
  <sheetData>
    <row r="1" spans="1:11" ht="6" customHeight="1">
      <c r="A1" s="605"/>
      <c r="B1" s="606"/>
      <c r="C1" s="606"/>
      <c r="D1" s="51"/>
      <c r="E1" s="606"/>
      <c r="F1" s="606"/>
      <c r="G1" s="51"/>
      <c r="H1" s="51"/>
      <c r="I1" s="51"/>
      <c r="J1" s="51"/>
      <c r="K1" s="35"/>
    </row>
    <row r="2" spans="1:11" ht="14.4" customHeight="1">
      <c r="A2" s="49"/>
      <c r="B2" s="600" t="s">
        <v>443</v>
      </c>
      <c r="C2" s="600"/>
      <c r="D2" s="600"/>
      <c r="E2" s="53"/>
      <c r="F2" s="53"/>
      <c r="G2" s="53"/>
      <c r="H2" s="39"/>
      <c r="I2" s="607" t="s">
        <v>155</v>
      </c>
      <c r="J2" s="607"/>
      <c r="K2" s="45"/>
    </row>
    <row r="3" spans="1:11" ht="14.4" customHeight="1">
      <c r="A3" s="49"/>
      <c r="B3" s="600" t="s">
        <v>153</v>
      </c>
      <c r="C3" s="600"/>
      <c r="D3" s="600"/>
      <c r="E3" s="53"/>
      <c r="F3" s="53"/>
      <c r="G3" s="53"/>
      <c r="H3" s="39"/>
      <c r="I3" s="608" t="s">
        <v>158</v>
      </c>
      <c r="J3" s="608"/>
      <c r="K3" s="45"/>
    </row>
    <row r="4" spans="1:11" ht="14.4" customHeight="1">
      <c r="A4" s="54"/>
      <c r="B4" s="600" t="s">
        <v>52</v>
      </c>
      <c r="C4" s="600"/>
      <c r="D4" s="600"/>
      <c r="E4" s="53"/>
      <c r="F4" s="53"/>
      <c r="G4" s="53"/>
      <c r="H4" s="39"/>
      <c r="I4" s="601" t="s">
        <v>127</v>
      </c>
      <c r="J4" s="601"/>
      <c r="K4" s="45"/>
    </row>
    <row r="5" spans="1:11" ht="14.4" customHeight="1">
      <c r="A5" s="46"/>
      <c r="B5" s="39" t="s">
        <v>53</v>
      </c>
      <c r="C5" s="39"/>
      <c r="D5" s="44"/>
      <c r="E5" s="47"/>
      <c r="F5" s="44"/>
      <c r="G5" s="47"/>
      <c r="H5" s="44"/>
      <c r="I5" s="602" t="s">
        <v>128</v>
      </c>
      <c r="J5" s="602"/>
      <c r="K5" s="34"/>
    </row>
    <row r="6" spans="1:11" ht="14.4" customHeight="1">
      <c r="A6" s="603"/>
      <c r="B6" s="585"/>
      <c r="C6" s="585"/>
      <c r="D6" s="44"/>
      <c r="E6" s="585"/>
      <c r="F6" s="585"/>
      <c r="G6" s="44"/>
      <c r="H6" s="44"/>
      <c r="I6" s="44"/>
      <c r="J6" s="44"/>
      <c r="K6" s="34"/>
    </row>
    <row r="7" spans="1:11" ht="14.4" customHeight="1">
      <c r="A7" s="590"/>
      <c r="B7" s="591"/>
      <c r="C7" s="591"/>
      <c r="D7" s="43"/>
      <c r="E7" s="592"/>
      <c r="F7" s="592"/>
      <c r="G7" s="43"/>
      <c r="H7" s="43"/>
      <c r="I7" s="43"/>
      <c r="J7" s="43"/>
      <c r="K7" s="48"/>
    </row>
    <row r="8" spans="1:11" ht="14.4" customHeight="1">
      <c r="A8" s="604"/>
      <c r="B8" s="594"/>
      <c r="C8" s="594"/>
      <c r="D8" s="594"/>
      <c r="E8" s="594"/>
      <c r="F8" s="594"/>
      <c r="G8" s="44"/>
      <c r="H8" s="44"/>
      <c r="I8" s="44"/>
      <c r="J8" s="44"/>
      <c r="K8" s="34"/>
    </row>
    <row r="9" spans="1:11" ht="14.4" customHeight="1">
      <c r="A9" s="71" t="s">
        <v>69</v>
      </c>
      <c r="B9" s="62" t="s">
        <v>292</v>
      </c>
      <c r="C9" s="62"/>
      <c r="D9" s="44"/>
      <c r="E9" s="585"/>
      <c r="F9" s="585"/>
      <c r="G9" s="44"/>
      <c r="H9" s="47"/>
      <c r="I9" s="44"/>
      <c r="J9" s="47"/>
      <c r="K9" s="34"/>
    </row>
    <row r="10" spans="1:11" ht="14.4" customHeight="1">
      <c r="A10" s="71" t="s">
        <v>69</v>
      </c>
      <c r="B10" s="62" t="s">
        <v>293</v>
      </c>
      <c r="C10" s="62"/>
      <c r="D10" s="44"/>
      <c r="E10" s="585"/>
      <c r="F10" s="585"/>
      <c r="G10" s="44"/>
      <c r="H10" s="74"/>
      <c r="I10" s="75" t="s">
        <v>56</v>
      </c>
      <c r="J10" s="74" t="s">
        <v>426</v>
      </c>
      <c r="K10" s="34"/>
    </row>
    <row r="11" spans="1:11" ht="14.4" customHeight="1">
      <c r="A11" s="71" t="s">
        <v>69</v>
      </c>
      <c r="B11" s="62" t="s">
        <v>294</v>
      </c>
      <c r="C11" s="62"/>
      <c r="D11" s="62"/>
      <c r="E11" s="594"/>
      <c r="F11" s="594"/>
      <c r="G11" s="44"/>
      <c r="H11" s="76"/>
      <c r="I11" s="77" t="s">
        <v>57</v>
      </c>
      <c r="J11" s="76">
        <v>972</v>
      </c>
      <c r="K11" s="34"/>
    </row>
    <row r="12" spans="1:11" ht="14.4" customHeight="1">
      <c r="A12" s="49"/>
      <c r="B12" s="44"/>
      <c r="C12" s="44"/>
      <c r="D12" s="44"/>
      <c r="E12" s="44"/>
      <c r="F12" s="44"/>
      <c r="G12" s="44"/>
      <c r="H12" s="78"/>
      <c r="I12" s="75" t="s">
        <v>1</v>
      </c>
      <c r="J12" s="74">
        <v>14384</v>
      </c>
      <c r="K12" s="34"/>
    </row>
    <row r="13" spans="1:11" ht="14.4" customHeight="1">
      <c r="A13" s="49"/>
      <c r="B13" s="44"/>
      <c r="C13" s="44"/>
      <c r="D13" s="44"/>
      <c r="E13" s="44"/>
      <c r="F13" s="44"/>
      <c r="G13" s="44"/>
      <c r="H13" s="78"/>
      <c r="I13" s="75" t="s">
        <v>121</v>
      </c>
      <c r="J13" s="74" t="s">
        <v>290</v>
      </c>
      <c r="K13" s="34"/>
    </row>
    <row r="14" spans="1:11" ht="14.4" customHeight="1">
      <c r="A14" s="55"/>
      <c r="B14" s="458" t="s">
        <v>291</v>
      </c>
      <c r="C14" s="56"/>
      <c r="D14" s="56"/>
      <c r="E14" s="56"/>
      <c r="F14" s="62"/>
      <c r="G14" s="62"/>
      <c r="H14" s="599" t="s">
        <v>67</v>
      </c>
      <c r="I14" s="599"/>
      <c r="J14" s="599"/>
      <c r="K14" s="34"/>
    </row>
    <row r="15" spans="1:11" ht="14.4" customHeight="1">
      <c r="A15" s="49"/>
      <c r="B15" s="44"/>
      <c r="C15" s="596"/>
      <c r="D15" s="596"/>
      <c r="E15" s="596"/>
      <c r="F15" s="596"/>
      <c r="G15" s="44"/>
      <c r="H15" s="44"/>
      <c r="I15" s="585"/>
      <c r="J15" s="585"/>
      <c r="K15" s="34"/>
    </row>
    <row r="16" spans="1:11" ht="4.5" customHeight="1">
      <c r="A16" s="590"/>
      <c r="B16" s="591"/>
      <c r="C16" s="591"/>
      <c r="D16" s="43"/>
      <c r="E16" s="592"/>
      <c r="F16" s="592"/>
      <c r="G16" s="43"/>
      <c r="H16" s="43"/>
      <c r="I16" s="43"/>
      <c r="J16" s="43"/>
      <c r="K16" s="48"/>
    </row>
    <row r="17" spans="1:13" ht="14.4" customHeight="1">
      <c r="A17" s="90"/>
      <c r="B17" s="95" t="s">
        <v>11</v>
      </c>
      <c r="C17" s="596" t="s">
        <v>4</v>
      </c>
      <c r="D17" s="596"/>
      <c r="E17" s="596"/>
      <c r="F17" s="596"/>
      <c r="G17" s="597" t="s">
        <v>71</v>
      </c>
      <c r="H17" s="597"/>
      <c r="I17" s="598" t="s">
        <v>72</v>
      </c>
      <c r="J17" s="598"/>
      <c r="K17" s="34"/>
    </row>
    <row r="18" spans="1:13" ht="5.25" customHeight="1">
      <c r="A18" s="49"/>
      <c r="B18" s="44"/>
      <c r="C18" s="585"/>
      <c r="D18" s="585"/>
      <c r="E18" s="585"/>
      <c r="F18" s="585"/>
      <c r="G18" s="94"/>
      <c r="H18" s="94"/>
      <c r="I18" s="44"/>
      <c r="J18" s="94"/>
      <c r="K18" s="34"/>
    </row>
    <row r="19" spans="1:13" ht="14.4" customHeight="1">
      <c r="A19" s="57"/>
      <c r="B19" s="58">
        <v>30</v>
      </c>
      <c r="C19" s="594" t="s">
        <v>55</v>
      </c>
      <c r="D19" s="594"/>
      <c r="E19" s="594"/>
      <c r="F19" s="594"/>
      <c r="G19" s="84"/>
      <c r="H19" s="59">
        <v>9.9</v>
      </c>
      <c r="I19" s="44"/>
      <c r="J19" s="73">
        <f>H19*B19</f>
        <v>297</v>
      </c>
      <c r="K19" s="34"/>
    </row>
    <row r="20" spans="1:13" ht="14.4" customHeight="1">
      <c r="A20" s="60"/>
      <c r="B20" s="61"/>
      <c r="C20" s="62"/>
      <c r="D20" s="62"/>
      <c r="E20" s="62"/>
      <c r="F20" s="62"/>
      <c r="G20" s="84"/>
      <c r="H20" s="59"/>
      <c r="I20" s="59"/>
      <c r="J20" s="59"/>
      <c r="K20" s="34"/>
    </row>
    <row r="21" spans="1:13" ht="14.4" customHeight="1">
      <c r="A21" s="60"/>
      <c r="B21" s="61"/>
      <c r="C21" s="62"/>
      <c r="D21" s="62"/>
      <c r="E21" s="62"/>
      <c r="F21" s="62"/>
      <c r="G21" s="63"/>
      <c r="H21" s="64"/>
      <c r="I21" s="594"/>
      <c r="J21" s="594"/>
      <c r="K21" s="34"/>
    </row>
    <row r="22" spans="1:13" ht="5.25" customHeight="1" thickBot="1">
      <c r="A22" s="65"/>
      <c r="B22" s="66"/>
      <c r="C22" s="67"/>
      <c r="D22" s="67"/>
      <c r="E22" s="67"/>
      <c r="F22" s="67"/>
      <c r="G22" s="68"/>
      <c r="H22" s="69"/>
      <c r="I22" s="595"/>
      <c r="J22" s="595"/>
      <c r="K22" s="50"/>
    </row>
    <row r="23" spans="1:13" ht="14.4" customHeight="1">
      <c r="A23" s="49"/>
      <c r="B23" s="44"/>
      <c r="C23" s="585"/>
      <c r="D23" s="585"/>
      <c r="E23" s="585"/>
      <c r="F23" s="585"/>
      <c r="G23" s="593" t="s">
        <v>54</v>
      </c>
      <c r="H23" s="593"/>
      <c r="I23" s="83" t="s">
        <v>16</v>
      </c>
      <c r="J23" s="73">
        <f>SUM(I19:J22)</f>
        <v>297</v>
      </c>
      <c r="K23" s="34"/>
    </row>
    <row r="24" spans="1:13" ht="14.4" customHeight="1">
      <c r="A24" s="70"/>
      <c r="B24" s="64"/>
      <c r="C24" s="594"/>
      <c r="D24" s="594"/>
      <c r="E24" s="594"/>
      <c r="F24" s="594"/>
      <c r="G24" s="594" t="s">
        <v>70</v>
      </c>
      <c r="H24" s="594"/>
      <c r="I24" s="83" t="s">
        <v>16</v>
      </c>
      <c r="J24" s="73">
        <f>SUM(J23/5)</f>
        <v>59.4</v>
      </c>
      <c r="K24" s="36"/>
    </row>
    <row r="25" spans="1:13" ht="14.4" customHeight="1">
      <c r="A25" s="49"/>
      <c r="B25" s="44"/>
      <c r="C25" s="585"/>
      <c r="D25" s="585"/>
      <c r="E25" s="585"/>
      <c r="F25" s="585"/>
      <c r="G25" s="586" t="s">
        <v>65</v>
      </c>
      <c r="H25" s="586"/>
      <c r="I25" s="96" t="s">
        <v>16</v>
      </c>
      <c r="J25" s="97">
        <f>SUM(J23:J24)</f>
        <v>356.4</v>
      </c>
      <c r="K25" s="36"/>
    </row>
    <row r="26" spans="1:13" ht="14.4" customHeight="1">
      <c r="A26" s="71"/>
      <c r="B26" s="62"/>
      <c r="C26" s="62"/>
      <c r="D26" s="62"/>
      <c r="E26" s="62"/>
      <c r="F26" s="62"/>
      <c r="G26" s="44"/>
      <c r="H26" s="44"/>
      <c r="I26" s="39"/>
      <c r="J26" s="39"/>
      <c r="K26" s="34"/>
    </row>
    <row r="27" spans="1:13" ht="14.4" customHeight="1">
      <c r="A27" s="46"/>
      <c r="B27" s="84"/>
      <c r="C27" s="44"/>
      <c r="D27" s="44"/>
      <c r="E27" s="39"/>
      <c r="F27" s="39"/>
      <c r="G27" s="44"/>
      <c r="H27" s="44"/>
      <c r="I27" s="39"/>
      <c r="J27" s="39"/>
      <c r="K27" s="34"/>
    </row>
    <row r="28" spans="1:13" ht="14.4" customHeight="1">
      <c r="A28" s="46"/>
      <c r="B28" s="39"/>
      <c r="C28" s="39"/>
      <c r="D28" s="44"/>
      <c r="E28" s="39"/>
      <c r="F28" s="37"/>
      <c r="G28" s="44"/>
      <c r="H28" s="44"/>
      <c r="I28" s="44"/>
      <c r="J28" s="44"/>
      <c r="K28" s="38"/>
    </row>
    <row r="29" spans="1:13" ht="14.4" customHeight="1">
      <c r="A29" s="71"/>
      <c r="B29" s="62"/>
      <c r="C29" s="62"/>
      <c r="D29" s="62"/>
      <c r="E29" s="62"/>
      <c r="F29" s="37"/>
      <c r="G29" s="37"/>
      <c r="H29" s="39"/>
      <c r="I29" s="39"/>
      <c r="J29" s="39"/>
      <c r="K29" s="52"/>
    </row>
    <row r="30" spans="1:13" ht="14.4" customHeight="1">
      <c r="A30" s="71"/>
      <c r="B30" s="44" t="s">
        <v>66</v>
      </c>
      <c r="C30" s="62"/>
      <c r="D30" s="39"/>
      <c r="E30" s="39"/>
      <c r="F30" s="37"/>
      <c r="G30" s="37"/>
      <c r="H30" s="37"/>
      <c r="I30" s="37"/>
      <c r="J30" s="37"/>
      <c r="K30" s="72"/>
    </row>
    <row r="31" spans="1:13" ht="14.4" customHeight="1">
      <c r="A31" s="71"/>
      <c r="B31" s="62"/>
      <c r="C31" s="62"/>
      <c r="D31" s="39"/>
      <c r="E31" s="39"/>
      <c r="F31" s="39"/>
      <c r="G31" s="37"/>
      <c r="H31" s="37"/>
      <c r="I31" s="37"/>
      <c r="J31" s="37"/>
      <c r="K31" s="72"/>
    </row>
    <row r="32" spans="1:13" ht="14.4" customHeight="1">
      <c r="A32" s="71"/>
      <c r="B32" s="62"/>
      <c r="C32" s="62"/>
      <c r="D32" s="39"/>
      <c r="E32" s="39"/>
      <c r="F32" s="39"/>
      <c r="G32" s="37"/>
      <c r="H32" s="37"/>
      <c r="I32" s="37"/>
      <c r="J32" s="37"/>
      <c r="K32" s="72"/>
      <c r="M32" s="47"/>
    </row>
    <row r="33" spans="1:13" ht="14.4" customHeight="1">
      <c r="A33" s="587"/>
      <c r="B33" s="588"/>
      <c r="C33" s="588"/>
      <c r="D33" s="588"/>
      <c r="E33" s="588"/>
      <c r="F33" s="588"/>
      <c r="G33" s="588"/>
      <c r="H33" s="588"/>
      <c r="I33" s="588"/>
      <c r="J33" s="588"/>
      <c r="K33" s="589"/>
      <c r="M33" s="47"/>
    </row>
    <row r="34" spans="1:13" ht="5.25" customHeight="1">
      <c r="A34" s="590"/>
      <c r="B34" s="591"/>
      <c r="C34" s="591"/>
      <c r="D34" s="43"/>
      <c r="E34" s="592"/>
      <c r="F34" s="592"/>
      <c r="G34" s="43"/>
      <c r="H34" s="43"/>
      <c r="I34" s="43"/>
      <c r="J34" s="43"/>
      <c r="K34" s="48"/>
      <c r="M34" s="47"/>
    </row>
    <row r="35" spans="1:13" s="81" customFormat="1" ht="14.4" customHeight="1">
      <c r="A35" s="91"/>
      <c r="B35" s="85" t="s">
        <v>444</v>
      </c>
      <c r="C35" s="85"/>
      <c r="D35" s="85"/>
      <c r="E35" s="85"/>
      <c r="F35" s="85"/>
      <c r="G35" s="85"/>
      <c r="H35" s="85"/>
      <c r="I35" s="85"/>
      <c r="J35" s="86" t="s">
        <v>59</v>
      </c>
      <c r="K35" s="72"/>
      <c r="M35" s="93"/>
    </row>
    <row r="36" spans="1:13" s="82" customFormat="1" ht="5.25" customHeight="1">
      <c r="A36" s="92"/>
      <c r="B36" s="87"/>
      <c r="C36" s="87"/>
      <c r="D36" s="87"/>
      <c r="E36" s="87"/>
      <c r="F36" s="87"/>
      <c r="G36" s="87"/>
      <c r="H36" s="87"/>
      <c r="I36" s="87"/>
      <c r="J36" s="88"/>
      <c r="K36" s="72"/>
      <c r="M36" s="16"/>
    </row>
    <row r="37" spans="1:13" s="82" customFormat="1" ht="12" customHeight="1">
      <c r="A37" s="92"/>
      <c r="B37" s="87" t="s">
        <v>63</v>
      </c>
      <c r="C37" s="87"/>
      <c r="D37" s="87"/>
      <c r="E37" s="87"/>
      <c r="F37" s="87"/>
      <c r="G37" s="87"/>
      <c r="H37" s="87"/>
      <c r="I37" s="87"/>
      <c r="J37" s="88" t="s">
        <v>60</v>
      </c>
      <c r="K37" s="72"/>
      <c r="M37" s="16"/>
    </row>
    <row r="38" spans="1:13" s="82" customFormat="1" ht="12" customHeight="1">
      <c r="A38" s="92"/>
      <c r="B38" s="87" t="s">
        <v>64</v>
      </c>
      <c r="C38" s="87"/>
      <c r="D38" s="87"/>
      <c r="E38" s="87"/>
      <c r="F38" s="87"/>
      <c r="G38" s="87"/>
      <c r="H38" s="87"/>
      <c r="I38" s="87"/>
      <c r="J38" s="88" t="s">
        <v>61</v>
      </c>
      <c r="K38" s="72"/>
      <c r="M38" s="16"/>
    </row>
    <row r="39" spans="1:13" s="82" customFormat="1" ht="12" customHeight="1">
      <c r="A39" s="92"/>
      <c r="B39" s="87" t="s">
        <v>68</v>
      </c>
      <c r="C39" s="87"/>
      <c r="D39" s="87"/>
      <c r="E39" s="87"/>
      <c r="F39" s="87"/>
      <c r="G39" s="87"/>
      <c r="H39" s="87"/>
      <c r="I39" s="87"/>
      <c r="J39" s="88" t="s">
        <v>62</v>
      </c>
      <c r="K39" s="72"/>
    </row>
    <row r="40" spans="1:13" ht="14.4" customHeight="1" thickBot="1">
      <c r="A40" s="582"/>
      <c r="B40" s="583"/>
      <c r="C40" s="583"/>
      <c r="D40" s="79"/>
      <c r="E40" s="584"/>
      <c r="F40" s="584"/>
      <c r="G40" s="79"/>
      <c r="H40" s="79"/>
      <c r="I40" s="79"/>
      <c r="J40" s="79"/>
      <c r="K40" s="80"/>
    </row>
    <row r="41" spans="1:13" ht="15" thickTop="1"/>
  </sheetData>
  <mergeCells count="44">
    <mergeCell ref="A1:C1"/>
    <mergeCell ref="E1:F1"/>
    <mergeCell ref="B2:D2"/>
    <mergeCell ref="I2:J2"/>
    <mergeCell ref="B3:D3"/>
    <mergeCell ref="I3:J3"/>
    <mergeCell ref="H14:J14"/>
    <mergeCell ref="C15:F15"/>
    <mergeCell ref="I15:J15"/>
    <mergeCell ref="B4:D4"/>
    <mergeCell ref="I4:J4"/>
    <mergeCell ref="I5:J5"/>
    <mergeCell ref="A6:C6"/>
    <mergeCell ref="E6:F6"/>
    <mergeCell ref="A7:C7"/>
    <mergeCell ref="E7:F7"/>
    <mergeCell ref="A8:F8"/>
    <mergeCell ref="E9:F9"/>
    <mergeCell ref="E10:F10"/>
    <mergeCell ref="E11:F11"/>
    <mergeCell ref="A16:C16"/>
    <mergeCell ref="E16:F16"/>
    <mergeCell ref="G17:H17"/>
    <mergeCell ref="I17:J17"/>
    <mergeCell ref="C19:F19"/>
    <mergeCell ref="I21:J21"/>
    <mergeCell ref="I22:J22"/>
    <mergeCell ref="C18:D18"/>
    <mergeCell ref="E18:F18"/>
    <mergeCell ref="C17:F17"/>
    <mergeCell ref="C23:D23"/>
    <mergeCell ref="E23:F23"/>
    <mergeCell ref="G23:H23"/>
    <mergeCell ref="C24:D24"/>
    <mergeCell ref="E24:F24"/>
    <mergeCell ref="G24:H24"/>
    <mergeCell ref="A40:C40"/>
    <mergeCell ref="E40:F40"/>
    <mergeCell ref="C25:D25"/>
    <mergeCell ref="E25:F25"/>
    <mergeCell ref="G25:H25"/>
    <mergeCell ref="A33:K33"/>
    <mergeCell ref="A34:C34"/>
    <mergeCell ref="E34:F3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6AD70-3ACF-4B78-9364-4DE74DEA4194}">
  <dimension ref="A1:J36"/>
  <sheetViews>
    <sheetView topLeftCell="A22" workbookViewId="0">
      <selection activeCell="J36" sqref="A1:J36"/>
    </sheetView>
  </sheetViews>
  <sheetFormatPr baseColWidth="10" defaultRowHeight="14.5"/>
  <cols>
    <col min="1" max="1" width="2.6328125" customWidth="1"/>
    <col min="2" max="2" width="8.81640625" customWidth="1"/>
    <col min="3" max="3" width="13.453125" customWidth="1"/>
    <col min="10" max="10" width="2.81640625" customWidth="1"/>
  </cols>
  <sheetData>
    <row r="1" spans="1:10">
      <c r="A1" s="122"/>
      <c r="B1" s="122"/>
      <c r="C1" s="122"/>
      <c r="D1" s="122"/>
      <c r="E1" s="122"/>
      <c r="F1" s="122"/>
      <c r="G1" s="122"/>
      <c r="H1" s="122"/>
      <c r="I1" s="122"/>
      <c r="J1" s="122"/>
    </row>
    <row r="2" spans="1:10">
      <c r="A2" s="122"/>
      <c r="B2" s="122"/>
      <c r="C2" s="122"/>
      <c r="D2" s="122"/>
      <c r="E2" s="122"/>
      <c r="F2" s="122"/>
      <c r="G2" s="122"/>
      <c r="H2" s="122"/>
      <c r="I2" s="122"/>
      <c r="J2" s="122"/>
    </row>
    <row r="3" spans="1:10">
      <c r="A3" s="122"/>
      <c r="B3" s="122"/>
      <c r="C3" s="122"/>
      <c r="D3" s="122"/>
      <c r="E3" s="122"/>
      <c r="F3" s="122"/>
      <c r="G3" s="122"/>
      <c r="H3" s="122"/>
      <c r="I3" s="122"/>
      <c r="J3" s="122"/>
    </row>
    <row r="4" spans="1:10">
      <c r="A4" s="122"/>
      <c r="B4" s="122"/>
      <c r="C4" s="122"/>
      <c r="D4" s="122"/>
      <c r="E4" s="122"/>
      <c r="F4" s="122"/>
      <c r="G4" s="122"/>
      <c r="H4" s="122"/>
      <c r="I4" s="122"/>
      <c r="J4" s="122"/>
    </row>
    <row r="5" spans="1:10">
      <c r="A5" s="122"/>
      <c r="B5" s="122"/>
      <c r="C5" s="122"/>
      <c r="D5" s="122"/>
      <c r="E5" s="122"/>
      <c r="F5" s="122"/>
      <c r="G5" s="122"/>
      <c r="H5" s="122"/>
      <c r="I5" s="122"/>
      <c r="J5" s="122"/>
    </row>
    <row r="6" spans="1:10">
      <c r="A6" s="122"/>
      <c r="B6" s="122"/>
      <c r="C6" s="122"/>
      <c r="D6" s="122"/>
      <c r="E6" s="122"/>
      <c r="F6" s="122"/>
      <c r="G6" s="122"/>
      <c r="H6" s="122"/>
      <c r="I6" s="122"/>
      <c r="J6" s="122"/>
    </row>
    <row r="7" spans="1:10">
      <c r="A7" s="122"/>
      <c r="B7" s="122"/>
      <c r="C7" s="122"/>
      <c r="D7" s="122"/>
      <c r="E7" s="122"/>
      <c r="F7" s="122"/>
      <c r="G7" s="122"/>
      <c r="H7" s="122"/>
      <c r="I7" s="122"/>
      <c r="J7" s="122"/>
    </row>
    <row r="8" spans="1:10">
      <c r="A8" s="122"/>
      <c r="B8" s="122"/>
      <c r="C8" s="122"/>
      <c r="D8" s="122"/>
      <c r="E8" s="122"/>
      <c r="F8" s="122"/>
      <c r="G8" s="122"/>
      <c r="H8" s="122"/>
      <c r="I8" s="122"/>
      <c r="J8" s="122"/>
    </row>
    <row r="9" spans="1:10">
      <c r="A9" s="122"/>
      <c r="B9" s="122"/>
      <c r="C9" s="122"/>
      <c r="D9" s="122"/>
      <c r="E9" s="122"/>
      <c r="F9" s="122"/>
      <c r="G9" s="122"/>
      <c r="H9" s="122"/>
      <c r="I9" s="122"/>
      <c r="J9" s="122"/>
    </row>
    <row r="10" spans="1:10">
      <c r="A10" s="122"/>
      <c r="B10" s="122" t="s">
        <v>443</v>
      </c>
      <c r="C10" s="122"/>
      <c r="D10" s="122"/>
      <c r="E10" s="122"/>
      <c r="F10" s="122"/>
      <c r="G10" s="122"/>
      <c r="H10" s="122"/>
      <c r="I10" s="122"/>
      <c r="J10" s="122"/>
    </row>
    <row r="11" spans="1:10">
      <c r="A11" s="122"/>
      <c r="B11" s="122" t="s">
        <v>153</v>
      </c>
      <c r="C11" s="122"/>
      <c r="D11" s="122"/>
      <c r="E11" s="122"/>
      <c r="F11" s="122"/>
      <c r="G11" s="122"/>
      <c r="H11" s="124" t="s">
        <v>332</v>
      </c>
      <c r="I11" s="122">
        <v>94837</v>
      </c>
      <c r="J11" s="122"/>
    </row>
    <row r="12" spans="1:10">
      <c r="A12" s="122"/>
      <c r="B12" s="122" t="s">
        <v>52</v>
      </c>
      <c r="C12" s="122"/>
      <c r="D12" s="122"/>
      <c r="E12" s="122"/>
      <c r="F12" s="122"/>
      <c r="G12" s="122"/>
      <c r="H12" s="124" t="s">
        <v>333</v>
      </c>
      <c r="I12" s="122" t="s">
        <v>196</v>
      </c>
      <c r="J12" s="122"/>
    </row>
    <row r="13" spans="1:10">
      <c r="A13" s="122"/>
      <c r="B13" s="122" t="s">
        <v>53</v>
      </c>
      <c r="C13" s="122"/>
      <c r="D13" s="122"/>
      <c r="E13" s="122"/>
      <c r="F13" s="122"/>
      <c r="G13" s="122"/>
      <c r="H13" s="124"/>
      <c r="I13" s="122"/>
      <c r="J13" s="122"/>
    </row>
    <row r="14" spans="1:10">
      <c r="A14" s="122"/>
      <c r="B14" s="122"/>
      <c r="C14" s="122"/>
      <c r="D14" s="122"/>
      <c r="E14" s="122"/>
      <c r="F14" s="122"/>
      <c r="G14" s="122"/>
      <c r="H14" s="122"/>
      <c r="I14" s="122"/>
      <c r="J14" s="122"/>
    </row>
    <row r="15" spans="1:10" ht="13.5" customHeight="1">
      <c r="A15" s="122"/>
      <c r="B15" s="122"/>
      <c r="C15" s="122"/>
      <c r="D15" s="122"/>
      <c r="E15" s="122"/>
      <c r="F15" s="122"/>
      <c r="G15" s="122"/>
      <c r="H15" s="122"/>
      <c r="I15" s="122"/>
      <c r="J15" s="122"/>
    </row>
    <row r="16" spans="1:10" hidden="1"/>
    <row r="17" spans="1:10" ht="29.25" customHeight="1">
      <c r="B17" s="486" t="s">
        <v>355</v>
      </c>
      <c r="C17" s="484"/>
      <c r="D17" s="484"/>
      <c r="E17" s="484"/>
      <c r="F17" s="484"/>
      <c r="G17" s="484"/>
      <c r="H17" s="485" t="s">
        <v>329</v>
      </c>
      <c r="I17" s="485" t="s">
        <v>576</v>
      </c>
    </row>
    <row r="18" spans="1:10">
      <c r="A18" s="122"/>
      <c r="B18" s="122"/>
      <c r="C18" s="122"/>
      <c r="D18" s="122"/>
      <c r="E18" s="122"/>
      <c r="F18" s="122"/>
      <c r="G18" s="122"/>
      <c r="H18" s="122"/>
      <c r="I18" s="122"/>
      <c r="J18" s="122"/>
    </row>
    <row r="19" spans="1:10">
      <c r="A19" s="122"/>
      <c r="B19" s="487"/>
      <c r="C19" s="487"/>
      <c r="D19" s="487"/>
      <c r="E19" s="487"/>
      <c r="F19" s="487"/>
      <c r="G19" s="487"/>
      <c r="H19" s="487"/>
      <c r="I19" s="487"/>
      <c r="J19" s="122"/>
    </row>
    <row r="20" spans="1:10">
      <c r="A20" s="122"/>
      <c r="B20" s="488"/>
      <c r="C20" s="122" t="s">
        <v>354</v>
      </c>
      <c r="D20" s="122"/>
      <c r="E20" s="122"/>
      <c r="F20" s="122"/>
      <c r="G20" s="490"/>
      <c r="H20" s="122"/>
      <c r="I20" s="491"/>
      <c r="J20" s="122"/>
    </row>
    <row r="21" spans="1:10">
      <c r="A21" s="122"/>
      <c r="B21" s="488"/>
      <c r="C21" s="122"/>
      <c r="D21" s="122"/>
      <c r="E21" s="122"/>
      <c r="F21" s="122"/>
      <c r="G21" s="490"/>
      <c r="H21" s="122"/>
      <c r="I21" s="131"/>
      <c r="J21" s="122"/>
    </row>
    <row r="22" spans="1:10">
      <c r="A22" s="122"/>
      <c r="B22" s="488"/>
      <c r="C22" s="407"/>
      <c r="D22" s="407"/>
      <c r="E22" s="407"/>
      <c r="F22" s="407"/>
      <c r="G22" s="407"/>
      <c r="H22" s="490"/>
      <c r="I22" s="147"/>
      <c r="J22" s="122"/>
    </row>
    <row r="23" spans="1:10">
      <c r="A23" s="122"/>
      <c r="B23" s="122"/>
      <c r="C23" s="407"/>
      <c r="D23" s="602" t="s">
        <v>336</v>
      </c>
      <c r="E23" s="602"/>
      <c r="F23" s="490">
        <v>230</v>
      </c>
      <c r="G23" s="407" t="s">
        <v>16</v>
      </c>
      <c r="H23" s="407"/>
      <c r="I23" s="407"/>
      <c r="J23" s="122"/>
    </row>
    <row r="24" spans="1:10">
      <c r="A24" s="122"/>
      <c r="B24" s="122"/>
      <c r="C24" s="407"/>
      <c r="D24" s="407"/>
      <c r="E24" s="146" t="s">
        <v>348</v>
      </c>
      <c r="F24" s="490">
        <f>F23*0.13</f>
        <v>29.900000000000002</v>
      </c>
      <c r="G24" s="407" t="s">
        <v>16</v>
      </c>
      <c r="H24" s="407"/>
      <c r="I24" s="407"/>
      <c r="J24" s="122"/>
    </row>
    <row r="25" spans="1:10">
      <c r="A25" s="122"/>
      <c r="B25" s="122"/>
      <c r="C25" s="407"/>
      <c r="D25" s="407"/>
      <c r="E25" s="364" t="s">
        <v>337</v>
      </c>
      <c r="F25" s="492">
        <f>F23+F24</f>
        <v>259.89999999999998</v>
      </c>
      <c r="G25" s="135" t="s">
        <v>16</v>
      </c>
      <c r="H25" s="407"/>
      <c r="I25" s="407"/>
      <c r="J25" s="122"/>
    </row>
    <row r="26" spans="1:10">
      <c r="A26" s="122"/>
      <c r="B26" s="122"/>
      <c r="C26" s="407"/>
      <c r="D26" s="407"/>
      <c r="E26" s="407"/>
      <c r="F26" s="407"/>
      <c r="G26" s="407"/>
      <c r="H26" s="407"/>
      <c r="I26" s="407"/>
      <c r="J26" s="122"/>
    </row>
    <row r="27" spans="1:10">
      <c r="A27" s="122"/>
      <c r="B27" s="122"/>
      <c r="C27" s="407"/>
      <c r="D27" s="407"/>
      <c r="E27" s="407"/>
      <c r="F27" s="407"/>
      <c r="G27" s="407"/>
      <c r="H27" s="407"/>
      <c r="I27" s="407"/>
      <c r="J27" s="122"/>
    </row>
    <row r="28" spans="1:10">
      <c r="A28" s="122"/>
      <c r="B28" s="122"/>
      <c r="C28" s="407"/>
      <c r="D28" s="407"/>
      <c r="E28" s="407"/>
      <c r="F28" s="407"/>
      <c r="G28" s="407"/>
      <c r="H28" s="407"/>
      <c r="I28" s="407"/>
      <c r="J28" s="122"/>
    </row>
    <row r="29" spans="1:10">
      <c r="A29" s="122"/>
      <c r="B29" s="122"/>
      <c r="C29" s="407"/>
      <c r="D29" s="407"/>
      <c r="E29" s="407"/>
      <c r="F29" s="407"/>
      <c r="G29" s="146"/>
      <c r="H29" s="407"/>
      <c r="I29" s="407"/>
      <c r="J29" s="122"/>
    </row>
    <row r="30" spans="1:10">
      <c r="A30" s="122"/>
      <c r="B30" s="122"/>
      <c r="C30" s="122"/>
      <c r="D30" s="122"/>
      <c r="E30" s="122"/>
      <c r="F30" s="122"/>
      <c r="G30" s="122"/>
      <c r="H30" s="122"/>
      <c r="I30" s="122"/>
      <c r="J30" s="122"/>
    </row>
    <row r="31" spans="1:10">
      <c r="A31" s="122"/>
      <c r="B31" s="122"/>
      <c r="C31" s="122"/>
      <c r="D31" s="122"/>
      <c r="E31" s="122"/>
      <c r="F31" s="122"/>
      <c r="G31" s="122"/>
      <c r="H31" s="122"/>
      <c r="I31" s="122"/>
      <c r="J31" s="122"/>
    </row>
    <row r="32" spans="1:10">
      <c r="A32" s="122"/>
      <c r="B32" s="122"/>
      <c r="C32" s="122"/>
      <c r="D32" s="122"/>
      <c r="E32" s="122"/>
      <c r="F32" s="122"/>
      <c r="G32" s="122"/>
      <c r="H32" s="122"/>
      <c r="I32" s="122"/>
      <c r="J32" s="122"/>
    </row>
    <row r="33" spans="1:10">
      <c r="A33" s="122"/>
      <c r="B33" s="489"/>
      <c r="C33" s="489"/>
      <c r="D33" s="489"/>
      <c r="E33" s="489"/>
      <c r="F33" s="489"/>
      <c r="G33" s="489"/>
      <c r="H33" s="489"/>
      <c r="I33" s="489"/>
      <c r="J33" s="122"/>
    </row>
    <row r="34" spans="1:10">
      <c r="A34" s="122"/>
      <c r="B34" s="122" t="s">
        <v>330</v>
      </c>
      <c r="C34" s="122"/>
      <c r="D34" s="122"/>
      <c r="E34" s="122"/>
      <c r="F34" s="122"/>
      <c r="G34" s="122"/>
      <c r="H34" s="122"/>
      <c r="I34" s="122"/>
      <c r="J34" s="122"/>
    </row>
    <row r="35" spans="1:10">
      <c r="A35" s="122"/>
      <c r="B35" s="122" t="s">
        <v>331</v>
      </c>
      <c r="C35" s="122"/>
      <c r="D35" s="122"/>
      <c r="E35" s="122"/>
      <c r="F35" s="122"/>
      <c r="G35" s="122"/>
      <c r="H35" s="122"/>
      <c r="I35" s="122"/>
      <c r="J35" s="122"/>
    </row>
    <row r="36" spans="1:10">
      <c r="A36" s="122"/>
      <c r="B36" s="122" t="s">
        <v>327</v>
      </c>
      <c r="C36" s="122"/>
      <c r="D36" s="122"/>
      <c r="E36" s="122"/>
      <c r="F36" s="122"/>
      <c r="G36" s="122"/>
      <c r="H36" s="122"/>
      <c r="I36" s="122"/>
      <c r="J36" s="122"/>
    </row>
  </sheetData>
  <mergeCells count="1">
    <mergeCell ref="D23:E23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D2E8F-1151-49B7-8F46-9FBAF42CF498}">
  <dimension ref="B1:S27"/>
  <sheetViews>
    <sheetView workbookViewId="0">
      <selection activeCell="F26" sqref="F26"/>
    </sheetView>
  </sheetViews>
  <sheetFormatPr baseColWidth="10" defaultRowHeight="14.5"/>
  <cols>
    <col min="1" max="1" width="4.36328125" customWidth="1"/>
    <col min="2" max="2" width="2.08984375" style="195" customWidth="1"/>
    <col min="3" max="3" width="7.81640625" style="196" customWidth="1"/>
    <col min="4" max="4" width="9.08984375" style="196" customWidth="1"/>
    <col min="5" max="5" width="13.90625" style="196" customWidth="1"/>
    <col min="6" max="6" width="11.81640625" style="196" customWidth="1"/>
    <col min="7" max="7" width="10.6328125" style="196" customWidth="1"/>
    <col min="8" max="8" width="4.36328125" style="196" customWidth="1"/>
    <col min="9" max="9" width="10.36328125" style="196" customWidth="1"/>
    <col min="10" max="10" width="7.08984375" style="196" bestFit="1" customWidth="1"/>
    <col min="11" max="11" width="6.81640625" style="196" customWidth="1"/>
    <col min="12" max="12" width="2.36328125" style="196" customWidth="1"/>
    <col min="13" max="13" width="2" style="196" customWidth="1"/>
    <col min="14" max="14" width="13.26953125" style="196" customWidth="1"/>
    <col min="15" max="15" width="2.26953125" style="196" customWidth="1"/>
  </cols>
  <sheetData>
    <row r="1" spans="2:15"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2:15">
      <c r="B2" s="148"/>
      <c r="C2" s="149"/>
      <c r="D2" s="149"/>
      <c r="E2" s="150" t="s">
        <v>190</v>
      </c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2:15" ht="15.5">
      <c r="B3" s="148"/>
      <c r="C3" s="151"/>
      <c r="D3" s="149"/>
      <c r="E3" s="150" t="s">
        <v>189</v>
      </c>
      <c r="F3" s="644" t="s">
        <v>161</v>
      </c>
      <c r="G3" s="645"/>
      <c r="H3" s="645"/>
      <c r="I3" s="149"/>
      <c r="J3" s="152" t="s">
        <v>162</v>
      </c>
      <c r="K3" s="149"/>
      <c r="L3" s="153"/>
      <c r="M3" s="153"/>
      <c r="N3" s="154">
        <v>65748</v>
      </c>
      <c r="O3" s="149"/>
    </row>
    <row r="4" spans="2:15">
      <c r="B4" s="155"/>
      <c r="C4" s="156"/>
      <c r="D4" s="157"/>
      <c r="E4" s="150" t="s">
        <v>163</v>
      </c>
      <c r="F4" s="157"/>
      <c r="G4" s="157"/>
      <c r="H4" s="157"/>
      <c r="I4" s="157"/>
      <c r="J4" s="157"/>
      <c r="K4" s="157"/>
      <c r="L4" s="157"/>
      <c r="M4" s="157"/>
      <c r="N4" s="149"/>
      <c r="O4" s="149"/>
    </row>
    <row r="5" spans="2:15">
      <c r="B5" s="155"/>
      <c r="C5" s="158"/>
      <c r="D5" s="159"/>
      <c r="E5" s="159"/>
      <c r="F5" s="159"/>
      <c r="G5" s="159"/>
      <c r="H5" s="157"/>
      <c r="I5" s="157"/>
      <c r="J5" s="155"/>
      <c r="K5" s="160"/>
      <c r="L5" s="160"/>
      <c r="M5" s="161"/>
      <c r="N5" s="149"/>
      <c r="O5" s="149"/>
    </row>
    <row r="6" spans="2:15">
      <c r="B6" s="157"/>
      <c r="C6" s="149" t="s">
        <v>164</v>
      </c>
      <c r="D6" s="149"/>
      <c r="E6" s="159"/>
      <c r="F6" s="159"/>
      <c r="G6" s="159"/>
      <c r="H6" s="157"/>
      <c r="I6" s="157"/>
      <c r="J6" s="159" t="s">
        <v>165</v>
      </c>
      <c r="K6" s="149"/>
      <c r="L6" s="159" t="s">
        <v>166</v>
      </c>
      <c r="M6" s="161"/>
      <c r="N6" s="149"/>
      <c r="O6" s="149"/>
    </row>
    <row r="7" spans="2:15" ht="15" customHeight="1">
      <c r="B7" s="155"/>
      <c r="C7" s="162"/>
      <c r="D7" s="149"/>
      <c r="E7" s="149"/>
      <c r="F7" s="149"/>
      <c r="G7" s="149"/>
      <c r="H7" s="149"/>
      <c r="I7" s="157"/>
      <c r="J7" s="160"/>
      <c r="K7" s="149"/>
      <c r="L7" s="149"/>
      <c r="M7" s="149"/>
      <c r="N7" s="149"/>
      <c r="O7" s="646" t="s">
        <v>167</v>
      </c>
    </row>
    <row r="8" spans="2:15">
      <c r="B8" s="648"/>
      <c r="C8" s="168" t="s">
        <v>529</v>
      </c>
      <c r="D8" s="169"/>
      <c r="E8" s="167"/>
      <c r="F8" s="167"/>
      <c r="G8" s="167"/>
      <c r="H8" s="167"/>
      <c r="I8" s="167"/>
      <c r="J8" s="169" t="s">
        <v>433</v>
      </c>
      <c r="K8" s="169"/>
      <c r="L8" s="169"/>
      <c r="M8" s="169"/>
      <c r="N8" s="166">
        <v>-44.98</v>
      </c>
      <c r="O8" s="647"/>
    </row>
    <row r="9" spans="2:15">
      <c r="B9" s="648"/>
      <c r="C9" s="167" t="s">
        <v>577</v>
      </c>
      <c r="D9" s="168"/>
      <c r="E9" s="167"/>
      <c r="F9" s="167"/>
      <c r="G9" s="167"/>
      <c r="H9" s="167"/>
      <c r="I9" s="167"/>
      <c r="J9" s="164" t="s">
        <v>434</v>
      </c>
      <c r="K9" s="165"/>
      <c r="L9" s="166"/>
      <c r="M9" s="166"/>
      <c r="N9" s="166">
        <v>297</v>
      </c>
      <c r="O9" s="647"/>
    </row>
    <row r="10" spans="2:15">
      <c r="B10" s="648"/>
      <c r="C10" s="167" t="s">
        <v>351</v>
      </c>
      <c r="D10" s="169"/>
      <c r="E10" s="167"/>
      <c r="F10" s="167"/>
      <c r="G10" s="167"/>
      <c r="H10" s="167"/>
      <c r="I10" s="167"/>
      <c r="J10" s="164" t="s">
        <v>432</v>
      </c>
      <c r="K10" s="165"/>
      <c r="L10" s="166"/>
      <c r="M10" s="166"/>
      <c r="N10" s="166">
        <v>-210</v>
      </c>
      <c r="O10" s="647"/>
    </row>
    <row r="11" spans="2:15">
      <c r="B11" s="648"/>
      <c r="C11" s="169" t="s">
        <v>352</v>
      </c>
      <c r="D11" s="167"/>
      <c r="E11" s="167"/>
      <c r="F11" s="167"/>
      <c r="G11" s="167"/>
      <c r="H11" s="167"/>
      <c r="I11" s="167"/>
      <c r="J11" s="164" t="s">
        <v>432</v>
      </c>
      <c r="K11" s="165"/>
      <c r="L11" s="166"/>
      <c r="M11" s="166"/>
      <c r="N11" s="166">
        <v>-1515.6</v>
      </c>
      <c r="O11" s="647"/>
    </row>
    <row r="12" spans="2:15">
      <c r="B12" s="648"/>
      <c r="C12" s="649" t="s">
        <v>349</v>
      </c>
      <c r="D12" s="650"/>
      <c r="E12" s="650"/>
      <c r="F12" s="650"/>
      <c r="G12" s="650"/>
      <c r="H12" s="650"/>
      <c r="I12" s="650"/>
      <c r="J12" s="164" t="s">
        <v>575</v>
      </c>
      <c r="K12" s="165"/>
      <c r="L12" s="166"/>
      <c r="M12" s="166"/>
      <c r="N12" s="166">
        <v>-2339.1</v>
      </c>
      <c r="O12" s="647"/>
    </row>
    <row r="13" spans="2:15">
      <c r="B13" s="648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647"/>
    </row>
    <row r="14" spans="2:15">
      <c r="B14" s="648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647"/>
    </row>
    <row r="15" spans="2:15">
      <c r="B15" s="648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647"/>
    </row>
    <row r="16" spans="2:15">
      <c r="B16" s="648"/>
      <c r="C16" s="171"/>
      <c r="D16" s="651"/>
      <c r="E16" s="651"/>
      <c r="F16" s="651"/>
      <c r="G16" s="651"/>
      <c r="H16" s="651"/>
      <c r="I16" s="651"/>
      <c r="J16" s="164"/>
      <c r="K16" s="165"/>
      <c r="L16" s="652"/>
      <c r="M16" s="652"/>
      <c r="N16" s="652"/>
      <c r="O16" s="647"/>
    </row>
    <row r="17" spans="2:19">
      <c r="B17" s="648"/>
      <c r="C17" s="173"/>
      <c r="D17" s="174"/>
      <c r="E17" s="174"/>
      <c r="F17" s="174"/>
      <c r="G17" s="174"/>
      <c r="H17" s="174"/>
      <c r="I17" s="174"/>
      <c r="J17" s="175"/>
      <c r="K17" s="176"/>
      <c r="L17" s="177"/>
      <c r="M17" s="177"/>
      <c r="N17" s="177"/>
      <c r="O17" s="647"/>
    </row>
    <row r="18" spans="2:19" ht="15" customHeight="1">
      <c r="B18" s="648"/>
      <c r="C18" s="656" t="s">
        <v>480</v>
      </c>
      <c r="D18" s="656"/>
      <c r="E18" s="656"/>
      <c r="F18" s="656"/>
      <c r="G18" s="178"/>
      <c r="H18" s="178"/>
      <c r="I18" s="178"/>
      <c r="J18" s="152" t="s">
        <v>169</v>
      </c>
      <c r="K18" s="149"/>
      <c r="L18" s="179"/>
      <c r="M18" s="179"/>
      <c r="N18" s="180">
        <f>N9</f>
        <v>297</v>
      </c>
      <c r="O18" s="647"/>
    </row>
    <row r="19" spans="2:19">
      <c r="B19" s="648"/>
      <c r="C19" s="656"/>
      <c r="D19" s="656"/>
      <c r="E19" s="656"/>
      <c r="F19" s="656"/>
      <c r="G19" s="153"/>
      <c r="H19" s="178"/>
      <c r="I19" s="178"/>
      <c r="J19" s="152" t="s">
        <v>170</v>
      </c>
      <c r="K19" s="149"/>
      <c r="L19" s="179"/>
      <c r="M19" s="179"/>
      <c r="N19" s="180">
        <f>N8+N10+N11+N12</f>
        <v>-4109.68</v>
      </c>
      <c r="O19" s="647"/>
    </row>
    <row r="20" spans="2:19">
      <c r="B20" s="648"/>
      <c r="C20" s="656"/>
      <c r="D20" s="656"/>
      <c r="E20" s="656"/>
      <c r="F20" s="656"/>
      <c r="G20" s="153"/>
      <c r="H20" s="178"/>
      <c r="I20" s="178"/>
      <c r="J20" s="152" t="s">
        <v>171</v>
      </c>
      <c r="K20" s="149"/>
      <c r="L20" s="179"/>
      <c r="M20" s="179"/>
      <c r="N20" s="149"/>
      <c r="O20" s="647"/>
    </row>
    <row r="21" spans="2:19">
      <c r="B21" s="648"/>
      <c r="C21" s="656"/>
      <c r="D21" s="656"/>
      <c r="E21" s="656"/>
      <c r="F21" s="656"/>
      <c r="G21" s="153"/>
      <c r="H21" s="178"/>
      <c r="I21" s="178"/>
      <c r="J21" s="181" t="s">
        <v>172</v>
      </c>
      <c r="K21" s="149"/>
      <c r="L21" s="179"/>
      <c r="M21" s="179"/>
      <c r="N21" s="182">
        <f>N3+N18+N19</f>
        <v>61935.32</v>
      </c>
      <c r="O21" s="647"/>
      <c r="Q21" s="231"/>
      <c r="R21" s="231"/>
      <c r="S21" s="231"/>
    </row>
    <row r="22" spans="2:19">
      <c r="B22" s="648"/>
      <c r="C22" s="183" t="s">
        <v>363</v>
      </c>
      <c r="D22" s="184"/>
      <c r="E22" s="184"/>
      <c r="F22" s="185" t="s">
        <v>431</v>
      </c>
      <c r="G22" s="186"/>
      <c r="H22" s="187" t="s">
        <v>188</v>
      </c>
      <c r="I22" s="187"/>
      <c r="J22" s="188"/>
      <c r="K22" s="169"/>
      <c r="L22" s="653">
        <v>2000554477</v>
      </c>
      <c r="M22" s="654"/>
      <c r="N22" s="653"/>
      <c r="O22" s="647"/>
    </row>
    <row r="23" spans="2:19">
      <c r="B23" s="648"/>
      <c r="C23" s="189" t="s">
        <v>175</v>
      </c>
      <c r="D23" s="190"/>
      <c r="E23" s="190" t="s">
        <v>176</v>
      </c>
      <c r="F23" s="189" t="s">
        <v>177</v>
      </c>
      <c r="G23" s="191"/>
      <c r="H23" s="655" t="s">
        <v>178</v>
      </c>
      <c r="I23" s="650"/>
      <c r="J23" s="650"/>
      <c r="K23" s="189"/>
      <c r="L23" s="655" t="s">
        <v>179</v>
      </c>
      <c r="M23" s="655"/>
      <c r="N23" s="655"/>
      <c r="O23" s="647"/>
    </row>
    <row r="24" spans="2:19">
      <c r="B24" s="155"/>
      <c r="C24" s="193"/>
      <c r="D24" s="157"/>
      <c r="E24" s="157"/>
      <c r="F24" s="157"/>
      <c r="G24" s="157"/>
      <c r="H24" s="157"/>
      <c r="I24" s="157"/>
      <c r="J24" s="157"/>
      <c r="K24" s="194"/>
      <c r="L24" s="194"/>
      <c r="M24" s="157"/>
      <c r="N24" s="149"/>
      <c r="O24" s="149"/>
    </row>
    <row r="25" spans="2:19">
      <c r="K25" s="197"/>
      <c r="L25" s="197"/>
    </row>
    <row r="26" spans="2:19">
      <c r="I26" s="198"/>
      <c r="J26" s="199"/>
      <c r="K26" s="643"/>
      <c r="L26" s="643"/>
      <c r="M26" s="198"/>
    </row>
    <row r="27" spans="2:19">
      <c r="I27" s="198"/>
      <c r="J27" s="199"/>
      <c r="K27" s="643"/>
      <c r="L27" s="643"/>
      <c r="M27" s="198"/>
    </row>
  </sheetData>
  <mergeCells count="12">
    <mergeCell ref="K26:L26"/>
    <mergeCell ref="K27:L27"/>
    <mergeCell ref="F3:H3"/>
    <mergeCell ref="O7:O23"/>
    <mergeCell ref="B8:B23"/>
    <mergeCell ref="C12:I12"/>
    <mergeCell ref="D16:I16"/>
    <mergeCell ref="L16:N16"/>
    <mergeCell ref="L22:N22"/>
    <mergeCell ref="H23:J23"/>
    <mergeCell ref="L23:N23"/>
    <mergeCell ref="C18:F21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166D9-6146-4D4D-B820-4E5E4A148C73}">
  <dimension ref="A2:L71"/>
  <sheetViews>
    <sheetView topLeftCell="A49" workbookViewId="0">
      <selection activeCell="B50" sqref="B50:L71"/>
    </sheetView>
  </sheetViews>
  <sheetFormatPr baseColWidth="10" defaultColWidth="10.6328125" defaultRowHeight="14.5"/>
  <cols>
    <col min="1" max="1" width="4.7265625" style="429" customWidth="1"/>
    <col min="2" max="2" width="3.7265625" style="429" customWidth="1"/>
    <col min="3" max="3" width="7" style="429" customWidth="1"/>
    <col min="4" max="4" width="9.08984375" style="429" customWidth="1"/>
    <col min="5" max="5" width="6.08984375" style="429" customWidth="1"/>
    <col min="6" max="6" width="3" style="429" customWidth="1"/>
    <col min="7" max="7" width="14.08984375" style="429" customWidth="1"/>
    <col min="8" max="9" width="10.6328125" style="429"/>
    <col min="10" max="10" width="8.26953125" style="429" customWidth="1"/>
    <col min="11" max="11" width="2.26953125" style="429" customWidth="1"/>
    <col min="12" max="12" width="6" style="429" customWidth="1"/>
    <col min="13" max="16384" width="10.6328125" style="559"/>
  </cols>
  <sheetData>
    <row r="2" spans="2:12">
      <c r="B2" s="201"/>
      <c r="C2" s="202"/>
      <c r="D2" s="202"/>
      <c r="E2" s="202"/>
      <c r="F2" s="202"/>
      <c r="G2" s="202"/>
      <c r="H2" s="202"/>
      <c r="I2" s="202"/>
      <c r="J2" s="202"/>
      <c r="K2" s="202"/>
      <c r="L2" s="203"/>
    </row>
    <row r="3" spans="2:12" ht="15" thickBot="1">
      <c r="B3" s="204"/>
      <c r="C3" s="200"/>
      <c r="D3" s="200"/>
      <c r="E3" s="200"/>
      <c r="F3" s="200"/>
      <c r="G3" s="200"/>
      <c r="H3" s="200"/>
      <c r="I3" s="658" t="s">
        <v>180</v>
      </c>
      <c r="J3" s="658"/>
      <c r="K3" s="658"/>
      <c r="L3" s="205"/>
    </row>
    <row r="4" spans="2:12">
      <c r="B4" s="204"/>
      <c r="C4" s="200"/>
      <c r="D4" s="200"/>
      <c r="E4" s="200"/>
      <c r="F4" s="200"/>
      <c r="G4" s="200"/>
      <c r="H4" s="200"/>
      <c r="I4" s="206" t="s">
        <v>18</v>
      </c>
      <c r="J4" s="207"/>
      <c r="K4" s="208"/>
      <c r="L4" s="205"/>
    </row>
    <row r="5" spans="2:12">
      <c r="B5" s="204"/>
      <c r="C5" s="200"/>
      <c r="D5" s="200"/>
      <c r="E5" s="200"/>
      <c r="F5" s="200"/>
      <c r="G5" s="200"/>
      <c r="H5" s="200"/>
      <c r="I5" s="659" t="s">
        <v>533</v>
      </c>
      <c r="J5" s="660"/>
      <c r="K5" s="209"/>
      <c r="L5" s="205"/>
    </row>
    <row r="6" spans="2:12" ht="15" thickBot="1">
      <c r="B6" s="204"/>
      <c r="C6" s="200"/>
      <c r="D6" s="200"/>
      <c r="E6" s="200"/>
      <c r="F6" s="200"/>
      <c r="G6" s="200"/>
      <c r="H6" s="200"/>
      <c r="I6" s="661"/>
      <c r="J6" s="662"/>
      <c r="K6" s="663"/>
      <c r="L6" s="205"/>
    </row>
    <row r="7" spans="2:12">
      <c r="B7" s="204"/>
      <c r="C7" s="210" t="s">
        <v>181</v>
      </c>
      <c r="D7" s="211"/>
      <c r="E7" s="212"/>
      <c r="F7" s="213"/>
      <c r="G7" s="210" t="s">
        <v>182</v>
      </c>
      <c r="H7" s="214"/>
      <c r="I7" s="215" t="s">
        <v>183</v>
      </c>
      <c r="J7" s="216"/>
      <c r="K7" s="217"/>
      <c r="L7" s="205"/>
    </row>
    <row r="8" spans="2:12">
      <c r="B8" s="204"/>
      <c r="C8" s="664" t="s">
        <v>270</v>
      </c>
      <c r="D8" s="665"/>
      <c r="E8" s="666"/>
      <c r="F8" s="218"/>
      <c r="G8" s="667">
        <v>20111</v>
      </c>
      <c r="H8" s="668"/>
      <c r="I8" s="200"/>
      <c r="J8" s="200"/>
      <c r="K8" s="219"/>
      <c r="L8" s="205"/>
    </row>
    <row r="9" spans="2:12">
      <c r="B9" s="204"/>
      <c r="C9" s="210" t="s">
        <v>184</v>
      </c>
      <c r="D9" s="211"/>
      <c r="E9" s="211"/>
      <c r="F9" s="211"/>
      <c r="G9" s="211"/>
      <c r="H9" s="214"/>
      <c r="I9" s="657"/>
      <c r="J9" s="657"/>
      <c r="K9" s="219"/>
      <c r="L9" s="205"/>
    </row>
    <row r="10" spans="2:12" ht="15" thickBot="1">
      <c r="B10" s="204"/>
      <c r="C10" s="578" t="s">
        <v>530</v>
      </c>
      <c r="D10" s="579"/>
      <c r="E10" s="580"/>
      <c r="F10" s="578"/>
      <c r="G10" s="579"/>
      <c r="H10" s="580"/>
      <c r="I10" s="649" t="s">
        <v>531</v>
      </c>
      <c r="J10" s="649"/>
      <c r="K10" s="219"/>
      <c r="L10" s="205"/>
    </row>
    <row r="11" spans="2:12">
      <c r="B11" s="204"/>
      <c r="C11" s="220" t="s">
        <v>185</v>
      </c>
      <c r="D11" s="221"/>
      <c r="E11" s="221"/>
      <c r="F11" s="669"/>
      <c r="G11" s="669"/>
      <c r="H11" s="670"/>
      <c r="I11" s="649" t="s">
        <v>532</v>
      </c>
      <c r="J11" s="649"/>
      <c r="K11" s="219"/>
      <c r="L11" s="205"/>
    </row>
    <row r="12" spans="2:12">
      <c r="B12" s="204"/>
      <c r="C12" s="671" t="s">
        <v>188</v>
      </c>
      <c r="D12" s="672"/>
      <c r="E12" s="672"/>
      <c r="F12" s="672"/>
      <c r="G12" s="672"/>
      <c r="H12" s="673"/>
      <c r="I12" s="649"/>
      <c r="J12" s="649"/>
      <c r="K12" s="219"/>
      <c r="L12" s="205"/>
    </row>
    <row r="13" spans="2:12">
      <c r="B13" s="204"/>
      <c r="C13" s="222"/>
      <c r="D13" s="200"/>
      <c r="E13" s="200"/>
      <c r="F13" s="200"/>
      <c r="G13" s="200"/>
      <c r="H13" s="200"/>
      <c r="I13" s="649"/>
      <c r="J13" s="649"/>
      <c r="K13" s="219"/>
      <c r="L13" s="205"/>
    </row>
    <row r="14" spans="2:12">
      <c r="B14" s="204"/>
      <c r="C14" s="223"/>
      <c r="D14" s="215" t="s">
        <v>186</v>
      </c>
      <c r="E14" s="200"/>
      <c r="F14" s="200"/>
      <c r="G14" s="200"/>
      <c r="H14" s="200"/>
      <c r="I14" s="200"/>
      <c r="J14" s="200"/>
      <c r="K14" s="219"/>
      <c r="L14" s="205"/>
    </row>
    <row r="15" spans="2:12">
      <c r="B15" s="204"/>
      <c r="C15" s="223"/>
      <c r="D15" s="200"/>
      <c r="E15" s="200"/>
      <c r="F15" s="200"/>
      <c r="G15" s="200"/>
      <c r="H15" s="200"/>
      <c r="I15" s="200"/>
      <c r="J15" s="200"/>
      <c r="K15" s="219"/>
      <c r="L15" s="205"/>
    </row>
    <row r="16" spans="2:12">
      <c r="B16" s="204"/>
      <c r="C16" s="223"/>
      <c r="D16" s="200"/>
      <c r="E16" s="674" t="s">
        <v>443</v>
      </c>
      <c r="F16" s="674"/>
      <c r="G16" s="674"/>
      <c r="H16" s="674"/>
      <c r="I16" s="200"/>
      <c r="J16" s="200"/>
      <c r="K16" s="219"/>
      <c r="L16" s="205"/>
    </row>
    <row r="17" spans="2:12">
      <c r="B17" s="204"/>
      <c r="C17" s="223"/>
      <c r="D17" s="200"/>
      <c r="E17" s="649" t="s">
        <v>195</v>
      </c>
      <c r="F17" s="649"/>
      <c r="G17" s="649"/>
      <c r="H17" s="649"/>
      <c r="I17" s="200"/>
      <c r="J17" s="200"/>
      <c r="K17" s="219"/>
      <c r="L17" s="205"/>
    </row>
    <row r="18" spans="2:12">
      <c r="B18" s="204"/>
      <c r="C18" s="223"/>
      <c r="D18" s="200"/>
      <c r="E18" s="649" t="s">
        <v>52</v>
      </c>
      <c r="F18" s="649"/>
      <c r="G18" s="649"/>
      <c r="H18" s="649"/>
      <c r="I18" s="200"/>
      <c r="J18" s="200"/>
      <c r="K18" s="219"/>
      <c r="L18" s="205"/>
    </row>
    <row r="19" spans="2:12">
      <c r="B19" s="204"/>
      <c r="C19" s="223"/>
      <c r="D19" s="200"/>
      <c r="E19" s="649" t="s">
        <v>53</v>
      </c>
      <c r="F19" s="649"/>
      <c r="G19" s="649"/>
      <c r="H19" s="649"/>
      <c r="I19" s="200"/>
      <c r="J19" s="200"/>
      <c r="K19" s="219"/>
      <c r="L19" s="205"/>
    </row>
    <row r="20" spans="2:12">
      <c r="B20" s="204"/>
      <c r="C20" s="224"/>
      <c r="D20" s="225"/>
      <c r="E20" s="225"/>
      <c r="F20" s="225"/>
      <c r="G20" s="225"/>
      <c r="H20" s="225"/>
      <c r="I20" s="226"/>
      <c r="J20" s="226"/>
      <c r="K20" s="227"/>
      <c r="L20" s="205"/>
    </row>
    <row r="21" spans="2:12">
      <c r="B21" s="204"/>
      <c r="C21" s="200"/>
      <c r="D21" s="200"/>
      <c r="E21" s="200"/>
      <c r="F21" s="200"/>
      <c r="G21" s="200"/>
      <c r="H21" s="200"/>
      <c r="I21" s="200"/>
      <c r="J21" s="675">
        <f ca="1">RAND()*10</f>
        <v>7.8491390820825915</v>
      </c>
      <c r="K21" s="675"/>
      <c r="L21" s="205"/>
    </row>
    <row r="22" spans="2:12">
      <c r="B22" s="204"/>
      <c r="C22" s="676" t="s">
        <v>187</v>
      </c>
      <c r="D22" s="676"/>
      <c r="E22" s="676"/>
      <c r="F22" s="676"/>
      <c r="G22" s="676"/>
      <c r="H22" s="676"/>
      <c r="I22" s="676"/>
      <c r="J22" s="676"/>
      <c r="K22" s="676"/>
      <c r="L22" s="205"/>
    </row>
    <row r="23" spans="2:12">
      <c r="B23" s="228"/>
      <c r="C23" s="229"/>
      <c r="D23" s="229"/>
      <c r="E23" s="229"/>
      <c r="F23" s="229"/>
      <c r="G23" s="229"/>
      <c r="H23" s="229"/>
      <c r="I23" s="229"/>
      <c r="J23" s="229"/>
      <c r="K23" s="229"/>
      <c r="L23" s="230"/>
    </row>
    <row r="26" spans="2:12">
      <c r="B26" s="201"/>
      <c r="C26" s="202"/>
      <c r="D26" s="202"/>
      <c r="E26" s="202"/>
      <c r="F26" s="202"/>
      <c r="G26" s="202"/>
      <c r="H26" s="202"/>
      <c r="I26" s="202"/>
      <c r="J26" s="202"/>
      <c r="K26" s="202"/>
      <c r="L26" s="203"/>
    </row>
    <row r="27" spans="2:12" ht="15" thickBot="1">
      <c r="B27" s="204"/>
      <c r="C27" s="200"/>
      <c r="D27" s="200"/>
      <c r="E27" s="200"/>
      <c r="F27" s="200"/>
      <c r="G27" s="200"/>
      <c r="H27" s="200"/>
      <c r="I27" s="658" t="s">
        <v>180</v>
      </c>
      <c r="J27" s="658"/>
      <c r="K27" s="658"/>
      <c r="L27" s="205"/>
    </row>
    <row r="28" spans="2:12">
      <c r="B28" s="204"/>
      <c r="C28" s="200"/>
      <c r="D28" s="200"/>
      <c r="E28" s="200"/>
      <c r="F28" s="200"/>
      <c r="G28" s="200"/>
      <c r="H28" s="200"/>
      <c r="I28" s="206" t="s">
        <v>18</v>
      </c>
      <c r="J28" s="207"/>
      <c r="K28" s="208"/>
      <c r="L28" s="205"/>
    </row>
    <row r="29" spans="2:12">
      <c r="B29" s="204"/>
      <c r="C29" s="200"/>
      <c r="D29" s="200"/>
      <c r="E29" s="200"/>
      <c r="F29" s="200"/>
      <c r="G29" s="200"/>
      <c r="H29" s="200"/>
      <c r="I29" s="659" t="s">
        <v>537</v>
      </c>
      <c r="J29" s="660"/>
      <c r="K29" s="209"/>
      <c r="L29" s="205"/>
    </row>
    <row r="30" spans="2:12" ht="15" thickBot="1">
      <c r="B30" s="204"/>
      <c r="C30" s="200"/>
      <c r="D30" s="200"/>
      <c r="E30" s="200"/>
      <c r="F30" s="200"/>
      <c r="G30" s="200"/>
      <c r="H30" s="200"/>
      <c r="I30" s="661"/>
      <c r="J30" s="662"/>
      <c r="K30" s="663"/>
      <c r="L30" s="205"/>
    </row>
    <row r="31" spans="2:12">
      <c r="B31" s="204"/>
      <c r="C31" s="210" t="s">
        <v>181</v>
      </c>
      <c r="D31" s="211"/>
      <c r="E31" s="212"/>
      <c r="F31" s="213"/>
      <c r="G31" s="210" t="s">
        <v>182</v>
      </c>
      <c r="H31" s="214"/>
      <c r="I31" s="215" t="s">
        <v>183</v>
      </c>
      <c r="J31" s="216"/>
      <c r="K31" s="217"/>
      <c r="L31" s="205"/>
    </row>
    <row r="32" spans="2:12">
      <c r="B32" s="204"/>
      <c r="C32" s="671" t="s">
        <v>270</v>
      </c>
      <c r="D32" s="672"/>
      <c r="E32" s="672"/>
      <c r="F32" s="218"/>
      <c r="G32" s="671">
        <v>20111</v>
      </c>
      <c r="H32" s="672"/>
      <c r="I32" s="200"/>
      <c r="J32" s="200"/>
      <c r="K32" s="219"/>
      <c r="L32" s="205"/>
    </row>
    <row r="33" spans="2:12">
      <c r="B33" s="204"/>
      <c r="C33" s="210" t="s">
        <v>184</v>
      </c>
      <c r="D33" s="211"/>
      <c r="E33" s="211"/>
      <c r="F33" s="211"/>
      <c r="G33" s="211"/>
      <c r="H33" s="214"/>
      <c r="I33" s="657"/>
      <c r="J33" s="657"/>
      <c r="K33" s="219"/>
      <c r="L33" s="205"/>
    </row>
    <row r="34" spans="2:12" ht="15" thickBot="1">
      <c r="B34" s="204"/>
      <c r="C34" s="671" t="s">
        <v>534</v>
      </c>
      <c r="D34" s="672"/>
      <c r="E34" s="672"/>
      <c r="F34" s="672"/>
      <c r="G34" s="672"/>
      <c r="H34" s="673"/>
      <c r="I34" s="649" t="s">
        <v>535</v>
      </c>
      <c r="J34" s="649"/>
      <c r="K34" s="219"/>
      <c r="L34" s="205"/>
    </row>
    <row r="35" spans="2:12">
      <c r="B35" s="204"/>
      <c r="C35" s="220" t="s">
        <v>185</v>
      </c>
      <c r="D35" s="221"/>
      <c r="E35" s="221"/>
      <c r="F35" s="669"/>
      <c r="G35" s="669"/>
      <c r="H35" s="670"/>
      <c r="I35" s="649" t="s">
        <v>536</v>
      </c>
      <c r="J35" s="649"/>
      <c r="K35" s="219"/>
      <c r="L35" s="205"/>
    </row>
    <row r="36" spans="2:12">
      <c r="B36" s="204"/>
      <c r="C36" s="671" t="s">
        <v>188</v>
      </c>
      <c r="D36" s="672"/>
      <c r="E36" s="672"/>
      <c r="F36" s="672"/>
      <c r="G36" s="672"/>
      <c r="H36" s="673"/>
      <c r="I36" s="649"/>
      <c r="J36" s="649"/>
      <c r="K36" s="219"/>
      <c r="L36" s="205"/>
    </row>
    <row r="37" spans="2:12">
      <c r="B37" s="204"/>
      <c r="C37" s="222"/>
      <c r="D37" s="200"/>
      <c r="E37" s="200"/>
      <c r="F37" s="200"/>
      <c r="G37" s="200"/>
      <c r="H37" s="200"/>
      <c r="I37" s="649"/>
      <c r="J37" s="649"/>
      <c r="K37" s="219"/>
      <c r="L37" s="205"/>
    </row>
    <row r="38" spans="2:12">
      <c r="B38" s="204"/>
      <c r="C38" s="223"/>
      <c r="D38" s="215" t="s">
        <v>186</v>
      </c>
      <c r="E38" s="200"/>
      <c r="F38" s="200"/>
      <c r="G38" s="200"/>
      <c r="H38" s="200"/>
      <c r="I38" s="200"/>
      <c r="J38" s="200"/>
      <c r="K38" s="219"/>
      <c r="L38" s="205"/>
    </row>
    <row r="39" spans="2:12">
      <c r="B39" s="204"/>
      <c r="C39" s="223"/>
      <c r="D39" s="200"/>
      <c r="E39" s="200"/>
      <c r="F39" s="200"/>
      <c r="G39" s="200"/>
      <c r="H39" s="200"/>
      <c r="I39" s="200"/>
      <c r="J39" s="200"/>
      <c r="K39" s="219"/>
      <c r="L39" s="205"/>
    </row>
    <row r="40" spans="2:12">
      <c r="B40" s="204"/>
      <c r="C40" s="223"/>
      <c r="D40" s="200"/>
      <c r="E40" s="674" t="s">
        <v>443</v>
      </c>
      <c r="F40" s="674"/>
      <c r="G40" s="674"/>
      <c r="H40" s="674"/>
      <c r="I40" s="200"/>
      <c r="J40" s="200"/>
      <c r="K40" s="219"/>
      <c r="L40" s="205"/>
    </row>
    <row r="41" spans="2:12">
      <c r="B41" s="204"/>
      <c r="C41" s="223"/>
      <c r="D41" s="200"/>
      <c r="E41" s="649" t="s">
        <v>195</v>
      </c>
      <c r="F41" s="649"/>
      <c r="G41" s="649"/>
      <c r="H41" s="649"/>
      <c r="I41" s="200"/>
      <c r="J41" s="200"/>
      <c r="K41" s="219"/>
      <c r="L41" s="205"/>
    </row>
    <row r="42" spans="2:12">
      <c r="B42" s="204"/>
      <c r="C42" s="223"/>
      <c r="D42" s="200"/>
      <c r="E42" s="649" t="s">
        <v>52</v>
      </c>
      <c r="F42" s="649"/>
      <c r="G42" s="649"/>
      <c r="H42" s="649"/>
      <c r="I42" s="200"/>
      <c r="J42" s="200"/>
      <c r="K42" s="219"/>
      <c r="L42" s="205"/>
    </row>
    <row r="43" spans="2:12">
      <c r="B43" s="204"/>
      <c r="C43" s="223"/>
      <c r="D43" s="200"/>
      <c r="E43" s="649" t="s">
        <v>53</v>
      </c>
      <c r="F43" s="649"/>
      <c r="G43" s="649"/>
      <c r="H43" s="649"/>
      <c r="I43" s="200"/>
      <c r="J43" s="200"/>
      <c r="K43" s="219"/>
      <c r="L43" s="205"/>
    </row>
    <row r="44" spans="2:12">
      <c r="B44" s="204"/>
      <c r="C44" s="224"/>
      <c r="D44" s="225"/>
      <c r="E44" s="225"/>
      <c r="F44" s="225"/>
      <c r="G44" s="225"/>
      <c r="H44" s="225"/>
      <c r="I44" s="226"/>
      <c r="J44" s="226"/>
      <c r="K44" s="227"/>
      <c r="L44" s="205"/>
    </row>
    <row r="45" spans="2:12">
      <c r="B45" s="204"/>
      <c r="C45" s="200"/>
      <c r="D45" s="200"/>
      <c r="E45" s="200"/>
      <c r="F45" s="200"/>
      <c r="G45" s="200"/>
      <c r="H45" s="200"/>
      <c r="I45" s="200"/>
      <c r="J45" s="675">
        <f ca="1">RAND()*10</f>
        <v>7.926195691968271</v>
      </c>
      <c r="K45" s="675"/>
      <c r="L45" s="205"/>
    </row>
    <row r="46" spans="2:12">
      <c r="B46" s="204"/>
      <c r="C46" s="676" t="s">
        <v>187</v>
      </c>
      <c r="D46" s="676"/>
      <c r="E46" s="676"/>
      <c r="F46" s="676"/>
      <c r="G46" s="676"/>
      <c r="H46" s="676"/>
      <c r="I46" s="676"/>
      <c r="J46" s="676"/>
      <c r="K46" s="676"/>
      <c r="L46" s="205"/>
    </row>
    <row r="47" spans="2:12">
      <c r="B47" s="228"/>
      <c r="C47" s="229"/>
      <c r="D47" s="229"/>
      <c r="E47" s="229"/>
      <c r="F47" s="229"/>
      <c r="G47" s="229"/>
      <c r="H47" s="229"/>
      <c r="I47" s="229"/>
      <c r="J47" s="229"/>
      <c r="K47" s="229"/>
      <c r="L47" s="230"/>
    </row>
    <row r="50" spans="2:12">
      <c r="B50" s="201"/>
      <c r="C50" s="202"/>
      <c r="D50" s="202"/>
      <c r="E50" s="202"/>
      <c r="F50" s="202"/>
      <c r="G50" s="202"/>
      <c r="H50" s="202"/>
      <c r="I50" s="202"/>
      <c r="J50" s="202"/>
      <c r="K50" s="202"/>
      <c r="L50" s="203"/>
    </row>
    <row r="51" spans="2:12" ht="15" thickBot="1">
      <c r="B51" s="204"/>
      <c r="C51" s="200"/>
      <c r="D51" s="200"/>
      <c r="E51" s="200"/>
      <c r="F51" s="200"/>
      <c r="G51" s="200"/>
      <c r="H51" s="200"/>
      <c r="I51" s="658" t="s">
        <v>180</v>
      </c>
      <c r="J51" s="658"/>
      <c r="K51" s="658"/>
      <c r="L51" s="205"/>
    </row>
    <row r="52" spans="2:12">
      <c r="B52" s="204"/>
      <c r="C52" s="200"/>
      <c r="D52" s="200"/>
      <c r="E52" s="200"/>
      <c r="F52" s="200"/>
      <c r="G52" s="200"/>
      <c r="H52" s="200"/>
      <c r="I52" s="206" t="s">
        <v>18</v>
      </c>
      <c r="J52" s="207"/>
      <c r="K52" s="208"/>
      <c r="L52" s="205"/>
    </row>
    <row r="53" spans="2:12">
      <c r="B53" s="204"/>
      <c r="C53" s="200"/>
      <c r="D53" s="200"/>
      <c r="E53" s="200"/>
      <c r="F53" s="200"/>
      <c r="G53" s="200"/>
      <c r="H53" s="200"/>
      <c r="I53" s="659" t="s">
        <v>538</v>
      </c>
      <c r="J53" s="660"/>
      <c r="K53" s="209"/>
      <c r="L53" s="205"/>
    </row>
    <row r="54" spans="2:12" ht="15" thickBot="1">
      <c r="B54" s="204"/>
      <c r="C54" s="200"/>
      <c r="D54" s="200"/>
      <c r="E54" s="200"/>
      <c r="F54" s="200"/>
      <c r="G54" s="200"/>
      <c r="H54" s="200"/>
      <c r="I54" s="661"/>
      <c r="J54" s="662"/>
      <c r="K54" s="663"/>
      <c r="L54" s="205"/>
    </row>
    <row r="55" spans="2:12">
      <c r="B55" s="204"/>
      <c r="C55" s="210" t="s">
        <v>181</v>
      </c>
      <c r="D55" s="211"/>
      <c r="E55" s="212"/>
      <c r="F55" s="213"/>
      <c r="G55" s="210" t="s">
        <v>182</v>
      </c>
      <c r="H55" s="214"/>
      <c r="I55" s="215" t="s">
        <v>183</v>
      </c>
      <c r="J55" s="216"/>
      <c r="K55" s="217"/>
      <c r="L55" s="205"/>
    </row>
    <row r="56" spans="2:12">
      <c r="B56" s="204"/>
      <c r="C56" s="671" t="s">
        <v>539</v>
      </c>
      <c r="D56" s="672"/>
      <c r="E56" s="672"/>
      <c r="F56" s="218"/>
      <c r="G56" s="671">
        <v>20111</v>
      </c>
      <c r="H56" s="672"/>
      <c r="I56" s="200"/>
      <c r="J56" s="200"/>
      <c r="K56" s="219"/>
      <c r="L56" s="205"/>
    </row>
    <row r="57" spans="2:12">
      <c r="B57" s="204"/>
      <c r="C57" s="210" t="s">
        <v>184</v>
      </c>
      <c r="D57" s="211"/>
      <c r="E57" s="211"/>
      <c r="F57" s="211"/>
      <c r="G57" s="211"/>
      <c r="H57" s="214"/>
      <c r="I57" s="657"/>
      <c r="J57" s="657"/>
      <c r="K57" s="219"/>
      <c r="L57" s="205"/>
    </row>
    <row r="58" spans="2:12" ht="15" thickBot="1">
      <c r="B58" s="204"/>
      <c r="C58" s="671" t="s">
        <v>345</v>
      </c>
      <c r="D58" s="672"/>
      <c r="E58" s="672"/>
      <c r="F58" s="672"/>
      <c r="G58" s="672"/>
      <c r="H58" s="673"/>
      <c r="I58" s="649" t="s">
        <v>542</v>
      </c>
      <c r="J58" s="649"/>
      <c r="K58" s="219"/>
      <c r="L58" s="205"/>
    </row>
    <row r="59" spans="2:12">
      <c r="B59" s="204"/>
      <c r="C59" s="220" t="s">
        <v>185</v>
      </c>
      <c r="D59" s="221"/>
      <c r="E59" s="221"/>
      <c r="F59" s="669"/>
      <c r="G59" s="669"/>
      <c r="H59" s="670"/>
      <c r="I59" s="649" t="s">
        <v>541</v>
      </c>
      <c r="J59" s="649"/>
      <c r="K59" s="219"/>
      <c r="L59" s="205"/>
    </row>
    <row r="60" spans="2:12">
      <c r="B60" s="204"/>
      <c r="C60" s="671" t="s">
        <v>188</v>
      </c>
      <c r="D60" s="672"/>
      <c r="E60" s="672"/>
      <c r="F60" s="672"/>
      <c r="G60" s="672"/>
      <c r="H60" s="673"/>
      <c r="I60" s="649"/>
      <c r="J60" s="649"/>
      <c r="K60" s="219"/>
      <c r="L60" s="205"/>
    </row>
    <row r="61" spans="2:12">
      <c r="B61" s="204"/>
      <c r="C61" s="222"/>
      <c r="D61" s="200"/>
      <c r="E61" s="200"/>
      <c r="F61" s="200"/>
      <c r="G61" s="200"/>
      <c r="H61" s="200"/>
      <c r="I61" s="649" t="s">
        <v>540</v>
      </c>
      <c r="J61" s="649"/>
      <c r="K61" s="219"/>
      <c r="L61" s="205"/>
    </row>
    <row r="62" spans="2:12">
      <c r="B62" s="204"/>
      <c r="C62" s="223"/>
      <c r="D62" s="215" t="s">
        <v>186</v>
      </c>
      <c r="E62" s="200"/>
      <c r="F62" s="200"/>
      <c r="G62" s="200"/>
      <c r="H62" s="200"/>
      <c r="I62" s="200"/>
      <c r="J62" s="200"/>
      <c r="K62" s="219"/>
      <c r="L62" s="205"/>
    </row>
    <row r="63" spans="2:12">
      <c r="B63" s="204"/>
      <c r="C63" s="223"/>
      <c r="D63" s="200"/>
      <c r="E63" s="200"/>
      <c r="F63" s="200"/>
      <c r="G63" s="200"/>
      <c r="H63" s="200"/>
      <c r="I63" s="200"/>
      <c r="J63" s="200"/>
      <c r="K63" s="219"/>
      <c r="L63" s="205"/>
    </row>
    <row r="64" spans="2:12">
      <c r="B64" s="204"/>
      <c r="C64" s="223"/>
      <c r="D64" s="200"/>
      <c r="E64" s="674" t="s">
        <v>443</v>
      </c>
      <c r="F64" s="674"/>
      <c r="G64" s="674"/>
      <c r="H64" s="674"/>
      <c r="I64" s="200"/>
      <c r="J64" s="200"/>
      <c r="K64" s="219"/>
      <c r="L64" s="205"/>
    </row>
    <row r="65" spans="2:12">
      <c r="B65" s="204"/>
      <c r="C65" s="223"/>
      <c r="D65" s="200"/>
      <c r="E65" s="649" t="s">
        <v>195</v>
      </c>
      <c r="F65" s="649"/>
      <c r="G65" s="649"/>
      <c r="H65" s="649"/>
      <c r="I65" s="200"/>
      <c r="J65" s="200"/>
      <c r="K65" s="219"/>
      <c r="L65" s="205"/>
    </row>
    <row r="66" spans="2:12">
      <c r="B66" s="204"/>
      <c r="C66" s="223"/>
      <c r="D66" s="200"/>
      <c r="E66" s="649" t="s">
        <v>52</v>
      </c>
      <c r="F66" s="649"/>
      <c r="G66" s="649"/>
      <c r="H66" s="649"/>
      <c r="I66" s="200"/>
      <c r="J66" s="200"/>
      <c r="K66" s="219"/>
      <c r="L66" s="205"/>
    </row>
    <row r="67" spans="2:12">
      <c r="B67" s="204"/>
      <c r="C67" s="223"/>
      <c r="D67" s="200"/>
      <c r="E67" s="649" t="s">
        <v>53</v>
      </c>
      <c r="F67" s="649"/>
      <c r="G67" s="649"/>
      <c r="H67" s="649"/>
      <c r="I67" s="200"/>
      <c r="J67" s="200"/>
      <c r="K67" s="219"/>
      <c r="L67" s="205"/>
    </row>
    <row r="68" spans="2:12">
      <c r="B68" s="204"/>
      <c r="C68" s="224"/>
      <c r="D68" s="225"/>
      <c r="E68" s="225"/>
      <c r="F68" s="225"/>
      <c r="G68" s="225"/>
      <c r="H68" s="225"/>
      <c r="I68" s="226"/>
      <c r="J68" s="226"/>
      <c r="K68" s="227"/>
      <c r="L68" s="205"/>
    </row>
    <row r="69" spans="2:12">
      <c r="B69" s="204"/>
      <c r="C69" s="200"/>
      <c r="D69" s="200"/>
      <c r="E69" s="200"/>
      <c r="F69" s="200"/>
      <c r="G69" s="200"/>
      <c r="H69" s="200"/>
      <c r="I69" s="200"/>
      <c r="J69" s="675">
        <f ca="1">RAND()*10</f>
        <v>1.8130754216209322</v>
      </c>
      <c r="K69" s="675"/>
      <c r="L69" s="205"/>
    </row>
    <row r="70" spans="2:12">
      <c r="B70" s="204"/>
      <c r="C70" s="676" t="s">
        <v>187</v>
      </c>
      <c r="D70" s="676"/>
      <c r="E70" s="676"/>
      <c r="F70" s="676"/>
      <c r="G70" s="676"/>
      <c r="H70" s="676"/>
      <c r="I70" s="676"/>
      <c r="J70" s="676"/>
      <c r="K70" s="676"/>
      <c r="L70" s="205"/>
    </row>
    <row r="71" spans="2:12">
      <c r="B71" s="228"/>
      <c r="C71" s="229"/>
      <c r="D71" s="229"/>
      <c r="E71" s="229"/>
      <c r="F71" s="229"/>
      <c r="G71" s="229"/>
      <c r="H71" s="229"/>
      <c r="I71" s="229"/>
      <c r="J71" s="229"/>
      <c r="K71" s="229"/>
      <c r="L71" s="230"/>
    </row>
  </sheetData>
  <mergeCells count="53">
    <mergeCell ref="C70:K70"/>
    <mergeCell ref="I61:J61"/>
    <mergeCell ref="E64:H64"/>
    <mergeCell ref="E65:H65"/>
    <mergeCell ref="E66:H66"/>
    <mergeCell ref="E67:H67"/>
    <mergeCell ref="J69:K69"/>
    <mergeCell ref="I57:J57"/>
    <mergeCell ref="C58:H58"/>
    <mergeCell ref="I58:J58"/>
    <mergeCell ref="F59:H59"/>
    <mergeCell ref="I59:J60"/>
    <mergeCell ref="C60:H60"/>
    <mergeCell ref="I51:K51"/>
    <mergeCell ref="I53:J53"/>
    <mergeCell ref="I54:K54"/>
    <mergeCell ref="C56:E56"/>
    <mergeCell ref="G56:H56"/>
    <mergeCell ref="J45:K45"/>
    <mergeCell ref="C46:K46"/>
    <mergeCell ref="F35:H35"/>
    <mergeCell ref="I35:J36"/>
    <mergeCell ref="C36:H36"/>
    <mergeCell ref="I37:J37"/>
    <mergeCell ref="E42:H42"/>
    <mergeCell ref="E43:H43"/>
    <mergeCell ref="E40:H40"/>
    <mergeCell ref="E41:H41"/>
    <mergeCell ref="C34:H34"/>
    <mergeCell ref="C32:E32"/>
    <mergeCell ref="G32:H32"/>
    <mergeCell ref="I33:J33"/>
    <mergeCell ref="I34:J34"/>
    <mergeCell ref="I27:K27"/>
    <mergeCell ref="I29:J29"/>
    <mergeCell ref="I30:K30"/>
    <mergeCell ref="E16:H16"/>
    <mergeCell ref="E17:H17"/>
    <mergeCell ref="E18:H18"/>
    <mergeCell ref="E19:H19"/>
    <mergeCell ref="J21:K21"/>
    <mergeCell ref="C22:K22"/>
    <mergeCell ref="I10:J10"/>
    <mergeCell ref="F11:H11"/>
    <mergeCell ref="I11:J12"/>
    <mergeCell ref="C12:H12"/>
    <mergeCell ref="I13:J13"/>
    <mergeCell ref="I9:J9"/>
    <mergeCell ref="I3:K3"/>
    <mergeCell ref="I5:J5"/>
    <mergeCell ref="I6:K6"/>
    <mergeCell ref="C8:E8"/>
    <mergeCell ref="G8:H8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F4901-C878-4254-BF2E-387F0D686ED7}">
  <dimension ref="A1:J49"/>
  <sheetViews>
    <sheetView topLeftCell="A36" workbookViewId="0">
      <selection activeCell="I57" sqref="I57"/>
    </sheetView>
  </sheetViews>
  <sheetFormatPr baseColWidth="10" defaultRowHeight="14.5"/>
  <cols>
    <col min="1" max="1" width="1.6328125" customWidth="1"/>
    <col min="2" max="3" width="11.36328125" customWidth="1"/>
    <col min="4" max="4" width="3.1796875" customWidth="1"/>
    <col min="5" max="5" width="11.36328125" customWidth="1"/>
    <col min="6" max="6" width="11.36328125" bestFit="1" customWidth="1"/>
    <col min="7" max="7" width="3.453125" customWidth="1"/>
    <col min="8" max="8" width="11.1796875" customWidth="1"/>
    <col min="9" max="9" width="11.36328125" customWidth="1"/>
    <col min="10" max="10" width="1.6328125" customWidth="1"/>
  </cols>
  <sheetData>
    <row r="1" spans="1:10" ht="8.65" customHeight="1" thickBot="1">
      <c r="A1" s="232"/>
      <c r="B1" s="233"/>
      <c r="C1" s="233"/>
      <c r="D1" s="233"/>
      <c r="E1" s="233"/>
      <c r="F1" s="233"/>
      <c r="G1" s="233"/>
      <c r="H1" s="233"/>
      <c r="I1" s="233"/>
      <c r="J1" s="234"/>
    </row>
    <row r="2" spans="1:10">
      <c r="A2" s="235"/>
      <c r="B2" s="683" t="s">
        <v>129</v>
      </c>
      <c r="C2" s="686" t="s">
        <v>130</v>
      </c>
      <c r="D2" s="122"/>
      <c r="E2" s="135" t="s">
        <v>145</v>
      </c>
      <c r="F2" s="122"/>
      <c r="G2" s="122"/>
      <c r="H2" s="122"/>
      <c r="I2" s="122"/>
      <c r="J2" s="236"/>
    </row>
    <row r="3" spans="1:10">
      <c r="A3" s="235"/>
      <c r="B3" s="684"/>
      <c r="C3" s="687"/>
      <c r="D3" s="122"/>
      <c r="E3" s="122" t="s">
        <v>146</v>
      </c>
      <c r="F3" s="122"/>
      <c r="G3" s="122"/>
      <c r="H3" s="122"/>
      <c r="I3" s="122"/>
      <c r="J3" s="236"/>
    </row>
    <row r="4" spans="1:10">
      <c r="A4" s="235"/>
      <c r="B4" s="684"/>
      <c r="C4" s="687"/>
      <c r="D4" s="122"/>
      <c r="E4" s="122" t="s">
        <v>147</v>
      </c>
      <c r="F4" s="122"/>
      <c r="G4" s="122"/>
      <c r="H4" s="122"/>
      <c r="I4" s="122"/>
      <c r="J4" s="236"/>
    </row>
    <row r="5" spans="1:10" ht="15" thickBot="1">
      <c r="A5" s="235"/>
      <c r="B5" s="685"/>
      <c r="C5" s="688"/>
      <c r="D5" s="122"/>
      <c r="E5" s="122" t="s">
        <v>148</v>
      </c>
      <c r="F5" s="122"/>
      <c r="G5" s="122"/>
      <c r="H5" s="122"/>
      <c r="I5" s="122"/>
      <c r="J5" s="236"/>
    </row>
    <row r="6" spans="1:10">
      <c r="A6" s="235"/>
      <c r="B6" s="122"/>
      <c r="C6" s="122"/>
      <c r="D6" s="122"/>
      <c r="E6" s="122"/>
      <c r="F6" s="122"/>
      <c r="G6" s="122"/>
      <c r="H6" s="122"/>
      <c r="I6" s="122"/>
      <c r="J6" s="236"/>
    </row>
    <row r="7" spans="1:10">
      <c r="A7" s="235"/>
      <c r="B7" s="122"/>
      <c r="C7" s="122"/>
      <c r="D7" s="122"/>
      <c r="E7" s="122"/>
      <c r="F7" s="122"/>
      <c r="G7" s="122"/>
      <c r="H7" s="122"/>
      <c r="I7" s="122"/>
      <c r="J7" s="236"/>
    </row>
    <row r="8" spans="1:10">
      <c r="A8" s="235"/>
      <c r="B8" s="122" t="s">
        <v>154</v>
      </c>
      <c r="C8" s="122"/>
      <c r="D8" s="122"/>
      <c r="E8" s="122"/>
      <c r="F8" s="122"/>
      <c r="G8" s="122"/>
      <c r="H8" s="122"/>
      <c r="I8" s="122"/>
      <c r="J8" s="236"/>
    </row>
    <row r="9" spans="1:10">
      <c r="A9" s="235"/>
      <c r="B9" s="122" t="s">
        <v>195</v>
      </c>
      <c r="C9" s="122"/>
      <c r="D9" s="122"/>
      <c r="E9" s="122"/>
      <c r="F9" s="122"/>
      <c r="G9" s="122"/>
      <c r="H9" s="122"/>
      <c r="I9" s="122"/>
      <c r="J9" s="236"/>
    </row>
    <row r="10" spans="1:10">
      <c r="A10" s="235"/>
      <c r="B10" s="122" t="s">
        <v>52</v>
      </c>
      <c r="C10" s="122"/>
      <c r="D10" s="122"/>
      <c r="E10" s="122"/>
      <c r="F10" s="122"/>
      <c r="G10" s="122"/>
      <c r="H10" s="122"/>
      <c r="I10" s="122"/>
      <c r="J10" s="236"/>
    </row>
    <row r="11" spans="1:10">
      <c r="A11" s="235"/>
      <c r="B11" s="122" t="s">
        <v>53</v>
      </c>
      <c r="C11" s="122"/>
      <c r="D11" s="122"/>
      <c r="E11" s="122"/>
      <c r="F11" s="122"/>
      <c r="G11" s="122"/>
      <c r="H11" s="122"/>
      <c r="I11" s="122"/>
      <c r="J11" s="236"/>
    </row>
    <row r="12" spans="1:10">
      <c r="A12" s="235"/>
      <c r="B12" s="122"/>
      <c r="C12" s="122"/>
      <c r="D12" s="122"/>
      <c r="E12" s="122"/>
      <c r="F12" s="122"/>
      <c r="G12" s="122"/>
      <c r="H12" s="122"/>
      <c r="I12" s="122"/>
      <c r="J12" s="236"/>
    </row>
    <row r="13" spans="1:10">
      <c r="A13" s="235"/>
      <c r="B13" s="122"/>
      <c r="C13" s="122"/>
      <c r="D13" s="122"/>
      <c r="E13" s="122"/>
      <c r="F13" s="122"/>
      <c r="G13" s="122"/>
      <c r="H13" s="122"/>
      <c r="I13" s="122"/>
      <c r="J13" s="236"/>
    </row>
    <row r="14" spans="1:10" ht="21">
      <c r="A14" s="235"/>
      <c r="B14" s="680" t="s">
        <v>133</v>
      </c>
      <c r="C14" s="680"/>
      <c r="D14" s="680"/>
      <c r="E14" s="680"/>
      <c r="F14" s="680"/>
      <c r="G14" s="680"/>
      <c r="H14" s="680"/>
      <c r="I14" s="680"/>
      <c r="J14" s="236"/>
    </row>
    <row r="15" spans="1:10">
      <c r="A15" s="235"/>
      <c r="B15" s="122"/>
      <c r="C15" s="122"/>
      <c r="D15" s="122"/>
      <c r="E15" s="122"/>
      <c r="F15" s="122"/>
      <c r="G15" s="122"/>
      <c r="H15" s="122"/>
      <c r="I15" s="122"/>
      <c r="J15" s="236"/>
    </row>
    <row r="16" spans="1:10">
      <c r="A16" s="235"/>
      <c r="B16" s="122"/>
      <c r="C16" s="122"/>
      <c r="D16" s="122"/>
      <c r="E16" s="122"/>
      <c r="F16" s="122"/>
      <c r="G16" s="122"/>
      <c r="H16" s="122"/>
      <c r="I16" s="122"/>
      <c r="J16" s="236"/>
    </row>
    <row r="17" spans="1:10">
      <c r="A17" s="235"/>
      <c r="B17" s="681" t="s">
        <v>192</v>
      </c>
      <c r="C17" s="682"/>
      <c r="D17" s="122"/>
      <c r="E17" s="681" t="s">
        <v>191</v>
      </c>
      <c r="F17" s="682"/>
      <c r="G17" s="122"/>
      <c r="H17" s="681" t="s">
        <v>56</v>
      </c>
      <c r="I17" s="682"/>
      <c r="J17" s="236"/>
    </row>
    <row r="18" spans="1:10">
      <c r="A18" s="235"/>
      <c r="B18" s="677" t="s">
        <v>202</v>
      </c>
      <c r="C18" s="678"/>
      <c r="D18" s="122"/>
      <c r="E18" s="677">
        <v>194847</v>
      </c>
      <c r="F18" s="678"/>
      <c r="G18" s="122"/>
      <c r="H18" s="677" t="s">
        <v>431</v>
      </c>
      <c r="I18" s="678"/>
      <c r="J18" s="236"/>
    </row>
    <row r="19" spans="1:10">
      <c r="A19" s="235"/>
      <c r="B19" s="122"/>
      <c r="C19" s="122"/>
      <c r="D19" s="122"/>
      <c r="E19" s="122"/>
      <c r="F19" s="122"/>
      <c r="G19" s="122"/>
      <c r="H19" s="122"/>
      <c r="I19" s="122"/>
      <c r="J19" s="236"/>
    </row>
    <row r="20" spans="1:10">
      <c r="A20" s="235"/>
      <c r="B20" s="681" t="s">
        <v>197</v>
      </c>
      <c r="C20" s="682"/>
      <c r="D20" s="122"/>
      <c r="E20" s="122"/>
      <c r="F20" s="122"/>
      <c r="G20" s="122"/>
      <c r="H20" s="679" t="s">
        <v>198</v>
      </c>
      <c r="I20" s="679"/>
      <c r="J20" s="236"/>
    </row>
    <row r="21" spans="1:10">
      <c r="A21" s="235"/>
      <c r="B21" s="677" t="s">
        <v>196</v>
      </c>
      <c r="C21" s="678"/>
      <c r="D21" s="122"/>
      <c r="E21" s="122"/>
      <c r="F21" s="122"/>
      <c r="G21" s="122"/>
      <c r="H21" s="679" t="s">
        <v>199</v>
      </c>
      <c r="I21" s="679"/>
      <c r="J21" s="236"/>
    </row>
    <row r="22" spans="1:10">
      <c r="A22" s="235"/>
      <c r="B22" s="122"/>
      <c r="C22" s="122"/>
      <c r="D22" s="122"/>
      <c r="E22" s="122"/>
      <c r="F22" s="122"/>
      <c r="G22" s="122"/>
      <c r="H22" s="122"/>
      <c r="I22" s="122"/>
      <c r="J22" s="236"/>
    </row>
    <row r="23" spans="1:10">
      <c r="A23" s="235"/>
      <c r="B23" s="122"/>
      <c r="C23" s="122"/>
      <c r="D23" s="122"/>
      <c r="E23" s="122"/>
      <c r="F23" s="122"/>
      <c r="G23" s="122"/>
      <c r="H23" s="122"/>
      <c r="I23" s="122"/>
      <c r="J23" s="236"/>
    </row>
    <row r="24" spans="1:10">
      <c r="A24" s="235"/>
      <c r="B24" s="122" t="s">
        <v>134</v>
      </c>
      <c r="C24" s="122"/>
      <c r="D24" s="122" t="s">
        <v>141</v>
      </c>
      <c r="E24" s="122"/>
      <c r="F24" s="122"/>
      <c r="G24" s="122"/>
      <c r="H24" s="122"/>
      <c r="I24" s="122"/>
      <c r="J24" s="236"/>
    </row>
    <row r="25" spans="1:10">
      <c r="A25" s="235"/>
      <c r="B25" s="122" t="s">
        <v>135</v>
      </c>
      <c r="C25" s="122"/>
      <c r="D25" s="122" t="s">
        <v>150</v>
      </c>
      <c r="E25" s="122"/>
      <c r="F25" s="122"/>
      <c r="G25" s="122"/>
      <c r="H25" s="122"/>
      <c r="I25" s="122"/>
      <c r="J25" s="236"/>
    </row>
    <row r="26" spans="1:10">
      <c r="A26" s="235"/>
      <c r="B26" s="122" t="s">
        <v>136</v>
      </c>
      <c r="C26" s="122"/>
      <c r="D26" s="122" t="s">
        <v>142</v>
      </c>
      <c r="E26" s="122"/>
      <c r="F26" s="122"/>
      <c r="G26" s="122"/>
      <c r="H26" s="122"/>
      <c r="I26" s="122"/>
      <c r="J26" s="236"/>
    </row>
    <row r="27" spans="1:10">
      <c r="A27" s="235"/>
      <c r="B27" s="122" t="s">
        <v>143</v>
      </c>
      <c r="C27" s="122"/>
      <c r="D27" s="122" t="s">
        <v>144</v>
      </c>
      <c r="E27" s="122"/>
      <c r="F27" s="122"/>
      <c r="G27" s="122"/>
      <c r="H27" s="122"/>
      <c r="I27" s="122"/>
      <c r="J27" s="236"/>
    </row>
    <row r="28" spans="1:10">
      <c r="A28" s="235"/>
      <c r="B28" s="122" t="s">
        <v>137</v>
      </c>
      <c r="C28" s="122"/>
      <c r="D28" s="122" t="s">
        <v>139</v>
      </c>
      <c r="E28" s="122"/>
      <c r="F28" s="122"/>
      <c r="G28" s="122"/>
      <c r="H28" s="122"/>
      <c r="I28" s="122"/>
      <c r="J28" s="236"/>
    </row>
    <row r="29" spans="1:10">
      <c r="A29" s="235"/>
      <c r="B29" s="122" t="s">
        <v>138</v>
      </c>
      <c r="C29" s="122"/>
      <c r="D29" s="122" t="s">
        <v>140</v>
      </c>
      <c r="E29" s="122"/>
      <c r="F29" s="122"/>
      <c r="G29" s="122"/>
      <c r="H29" s="122"/>
      <c r="I29" s="122"/>
      <c r="J29" s="236"/>
    </row>
    <row r="30" spans="1:10">
      <c r="A30" s="235"/>
      <c r="B30" s="122" t="s">
        <v>151</v>
      </c>
      <c r="C30" s="122"/>
      <c r="D30" s="122" t="s">
        <v>152</v>
      </c>
      <c r="E30" s="122"/>
      <c r="F30" s="122"/>
      <c r="G30" s="122"/>
      <c r="H30" s="122"/>
      <c r="I30" s="122"/>
      <c r="J30" s="236"/>
    </row>
    <row r="31" spans="1:10">
      <c r="A31" s="235"/>
      <c r="B31" s="122"/>
      <c r="C31" s="122"/>
      <c r="D31" s="122"/>
      <c r="E31" s="122"/>
      <c r="F31" s="122"/>
      <c r="G31" s="122"/>
      <c r="H31" s="122"/>
      <c r="I31" s="122"/>
      <c r="J31" s="236"/>
    </row>
    <row r="32" spans="1:10">
      <c r="A32" s="235"/>
      <c r="B32" s="122"/>
      <c r="C32" s="122"/>
      <c r="D32" s="122"/>
      <c r="E32" s="122"/>
      <c r="F32" s="122"/>
      <c r="G32" s="122"/>
      <c r="H32" s="122"/>
      <c r="I32" s="122"/>
      <c r="J32" s="236"/>
    </row>
    <row r="33" spans="1:10">
      <c r="A33" s="235"/>
      <c r="B33" s="122"/>
      <c r="C33" s="122" t="s">
        <v>193</v>
      </c>
      <c r="E33" s="122"/>
      <c r="G33" s="237"/>
      <c r="H33" s="122"/>
      <c r="I33" s="237">
        <v>29113</v>
      </c>
      <c r="J33" s="236"/>
    </row>
    <row r="34" spans="1:10">
      <c r="A34" s="235"/>
      <c r="B34" s="122"/>
      <c r="C34" s="122"/>
      <c r="D34" s="122"/>
      <c r="E34" s="122"/>
      <c r="F34" s="122" t="s">
        <v>200</v>
      </c>
      <c r="G34" s="237"/>
      <c r="I34" s="237">
        <f>I33*0.2</f>
        <v>5822.6</v>
      </c>
      <c r="J34" s="236"/>
    </row>
    <row r="35" spans="1:10">
      <c r="A35" s="235"/>
      <c r="B35" s="122"/>
      <c r="C35" s="122"/>
      <c r="D35" s="122"/>
      <c r="E35" s="122"/>
      <c r="F35" s="122" t="s">
        <v>201</v>
      </c>
      <c r="G35" s="237"/>
      <c r="H35" s="122"/>
      <c r="I35" s="237">
        <f>I33*4%</f>
        <v>1164.52</v>
      </c>
      <c r="J35" s="236"/>
    </row>
    <row r="36" spans="1:10">
      <c r="A36" s="235"/>
      <c r="B36" s="122"/>
      <c r="C36" s="122"/>
      <c r="D36" s="122"/>
      <c r="E36" s="122"/>
      <c r="F36" s="122"/>
      <c r="G36" s="237"/>
      <c r="H36" s="122"/>
      <c r="I36" s="122"/>
      <c r="J36" s="236"/>
    </row>
    <row r="37" spans="1:10">
      <c r="A37" s="235"/>
      <c r="B37" s="122"/>
      <c r="C37" s="122"/>
      <c r="D37" s="122"/>
      <c r="E37" s="122"/>
      <c r="F37" s="122"/>
      <c r="G37" s="122"/>
      <c r="H37" s="135" t="s">
        <v>149</v>
      </c>
      <c r="I37" s="239">
        <f>SUM(I33:I35)</f>
        <v>36100.119999999995</v>
      </c>
      <c r="J37" s="236"/>
    </row>
    <row r="38" spans="1:10">
      <c r="A38" s="235"/>
      <c r="B38" s="122"/>
      <c r="C38" s="122"/>
      <c r="D38" s="122"/>
      <c r="E38" s="122"/>
      <c r="F38" s="122"/>
      <c r="G38" s="122"/>
      <c r="H38" s="122"/>
      <c r="I38" s="122"/>
      <c r="J38" s="236"/>
    </row>
    <row r="39" spans="1:10">
      <c r="A39" s="235"/>
      <c r="B39" s="122"/>
      <c r="C39" s="122"/>
      <c r="D39" s="122"/>
      <c r="E39" s="122"/>
      <c r="F39" s="122"/>
      <c r="G39" s="122"/>
      <c r="H39" s="122"/>
      <c r="I39" s="122"/>
      <c r="J39" s="236"/>
    </row>
    <row r="40" spans="1:10">
      <c r="A40" s="235"/>
      <c r="B40" s="122"/>
      <c r="C40" s="122"/>
      <c r="D40" s="122"/>
      <c r="E40" s="122"/>
      <c r="F40" s="122"/>
      <c r="G40" s="122"/>
      <c r="H40" s="122"/>
      <c r="I40" s="122"/>
      <c r="J40" s="236"/>
    </row>
    <row r="41" spans="1:10">
      <c r="A41" s="235"/>
      <c r="B41" s="122" t="s">
        <v>131</v>
      </c>
      <c r="C41" s="122"/>
      <c r="D41" s="122"/>
      <c r="E41" s="122"/>
      <c r="F41" s="122"/>
      <c r="G41" s="122"/>
      <c r="H41" s="122"/>
      <c r="I41" s="122"/>
      <c r="J41" s="236"/>
    </row>
    <row r="42" spans="1:10">
      <c r="A42" s="235"/>
      <c r="B42" s="122"/>
      <c r="C42" s="122"/>
      <c r="D42" s="122"/>
      <c r="E42" s="122"/>
      <c r="F42" s="122"/>
      <c r="G42" s="122"/>
      <c r="H42" s="122"/>
      <c r="I42" s="122"/>
      <c r="J42" s="236"/>
    </row>
    <row r="43" spans="1:10">
      <c r="A43" s="235"/>
      <c r="B43" s="122" t="s">
        <v>132</v>
      </c>
      <c r="C43" s="122"/>
      <c r="D43" s="122"/>
      <c r="E43" s="122"/>
      <c r="F43" s="122"/>
      <c r="G43" s="122"/>
      <c r="H43" s="122"/>
      <c r="I43" s="122"/>
      <c r="J43" s="236"/>
    </row>
    <row r="44" spans="1:10">
      <c r="A44" s="235"/>
      <c r="B44" s="122"/>
      <c r="C44" s="122"/>
      <c r="D44" s="122"/>
      <c r="E44" s="122"/>
      <c r="F44" s="122"/>
      <c r="G44" s="122"/>
      <c r="H44" s="122"/>
      <c r="I44" s="122"/>
      <c r="J44" s="236"/>
    </row>
    <row r="45" spans="1:10" ht="24.5">
      <c r="A45" s="235"/>
      <c r="B45" s="122"/>
      <c r="C45" s="122"/>
      <c r="D45" s="238" t="s">
        <v>194</v>
      </c>
      <c r="E45" s="122"/>
      <c r="F45" s="122"/>
      <c r="G45" s="122"/>
      <c r="H45" s="122"/>
      <c r="I45" s="122"/>
      <c r="J45" s="236"/>
    </row>
    <row r="46" spans="1:10">
      <c r="A46" s="235"/>
      <c r="B46" s="122"/>
      <c r="C46" s="122"/>
      <c r="D46" s="122"/>
      <c r="E46" s="122"/>
      <c r="F46" s="122"/>
      <c r="G46" s="122"/>
      <c r="H46" s="122"/>
      <c r="I46" s="122"/>
      <c r="J46" s="122"/>
    </row>
    <row r="47" spans="1:10">
      <c r="A47" s="122"/>
      <c r="B47" s="122"/>
      <c r="C47" s="122"/>
      <c r="D47" s="122"/>
      <c r="E47" s="122"/>
      <c r="F47" s="122"/>
      <c r="G47" s="122"/>
      <c r="H47" s="122"/>
      <c r="I47" s="122"/>
      <c r="J47" s="122"/>
    </row>
    <row r="48" spans="1:10">
      <c r="A48" s="122"/>
      <c r="B48" s="122"/>
      <c r="C48" s="122"/>
      <c r="D48" s="122"/>
      <c r="E48" s="122"/>
      <c r="F48" s="122"/>
      <c r="G48" s="122"/>
      <c r="H48" s="122"/>
      <c r="I48" s="122"/>
      <c r="J48" s="122"/>
    </row>
    <row r="49" spans="1:10">
      <c r="A49" s="122"/>
      <c r="B49" s="122"/>
      <c r="C49" s="122"/>
      <c r="D49" s="122"/>
      <c r="E49" s="122"/>
      <c r="F49" s="122"/>
      <c r="G49" s="122"/>
      <c r="H49" s="122"/>
      <c r="I49" s="122"/>
      <c r="J49" s="122"/>
    </row>
  </sheetData>
  <mergeCells count="13">
    <mergeCell ref="B14:I14"/>
    <mergeCell ref="B20:C20"/>
    <mergeCell ref="B2:B5"/>
    <mergeCell ref="C2:C5"/>
    <mergeCell ref="B17:C17"/>
    <mergeCell ref="E17:F17"/>
    <mergeCell ref="H17:I17"/>
    <mergeCell ref="B21:C21"/>
    <mergeCell ref="H20:I20"/>
    <mergeCell ref="H21:I21"/>
    <mergeCell ref="B18:C18"/>
    <mergeCell ref="E18:F18"/>
    <mergeCell ref="H18:I1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/>
  <dimension ref="B2:D23"/>
  <sheetViews>
    <sheetView showGridLines="0" workbookViewId="0">
      <selection activeCell="E23" sqref="B2:E23"/>
    </sheetView>
  </sheetViews>
  <sheetFormatPr baseColWidth="10" defaultRowHeight="14.5"/>
  <sheetData>
    <row r="2" spans="2:4" ht="15" thickBot="1"/>
    <row r="3" spans="2:4" ht="26">
      <c r="B3" s="98"/>
      <c r="C3" s="140" t="s">
        <v>98</v>
      </c>
      <c r="D3" s="100"/>
    </row>
    <row r="4" spans="2:4">
      <c r="B4" s="106"/>
      <c r="C4" s="141" t="s">
        <v>99</v>
      </c>
      <c r="D4" s="103"/>
    </row>
    <row r="5" spans="2:4">
      <c r="B5" s="106"/>
      <c r="C5" s="141" t="s">
        <v>100</v>
      </c>
      <c r="D5" s="103"/>
    </row>
    <row r="6" spans="2:4">
      <c r="B6" s="106"/>
      <c r="C6" s="141" t="s">
        <v>101</v>
      </c>
      <c r="D6" s="103"/>
    </row>
    <row r="7" spans="2:4">
      <c r="B7" s="106"/>
      <c r="C7" s="141" t="s">
        <v>102</v>
      </c>
      <c r="D7" s="103"/>
    </row>
    <row r="8" spans="2:4">
      <c r="B8" s="106"/>
      <c r="C8" s="141" t="s">
        <v>103</v>
      </c>
      <c r="D8" s="103"/>
    </row>
    <row r="9" spans="2:4">
      <c r="B9" s="106"/>
      <c r="C9" s="4"/>
      <c r="D9" s="103"/>
    </row>
    <row r="10" spans="2:4">
      <c r="B10" s="106"/>
      <c r="C10" s="4"/>
      <c r="D10" s="103"/>
    </row>
    <row r="11" spans="2:4">
      <c r="B11" s="106"/>
      <c r="C11" s="141" t="s">
        <v>104</v>
      </c>
      <c r="D11" s="103"/>
    </row>
    <row r="12" spans="2:4">
      <c r="B12" s="106"/>
      <c r="C12" s="142" t="s">
        <v>105</v>
      </c>
      <c r="D12" s="143"/>
    </row>
    <row r="13" spans="2:4">
      <c r="B13" s="106"/>
      <c r="C13" s="4"/>
      <c r="D13" s="103"/>
    </row>
    <row r="14" spans="2:4">
      <c r="B14" s="106"/>
      <c r="C14" s="4" t="s">
        <v>107</v>
      </c>
      <c r="D14" s="143" t="s">
        <v>108</v>
      </c>
    </row>
    <row r="15" spans="2:4">
      <c r="B15" s="106"/>
      <c r="C15" s="4" t="s">
        <v>91</v>
      </c>
      <c r="D15" s="143" t="s">
        <v>109</v>
      </c>
    </row>
    <row r="16" spans="2:4">
      <c r="B16" s="106"/>
      <c r="C16" s="4"/>
      <c r="D16" s="103"/>
    </row>
    <row r="17" spans="2:4">
      <c r="B17" s="106"/>
      <c r="C17" s="144" t="s">
        <v>110</v>
      </c>
      <c r="D17" s="145" t="s">
        <v>106</v>
      </c>
    </row>
    <row r="18" spans="2:4">
      <c r="B18" s="106"/>
      <c r="C18" s="144" t="s">
        <v>31</v>
      </c>
      <c r="D18" s="145"/>
    </row>
    <row r="19" spans="2:4">
      <c r="B19" s="106"/>
      <c r="C19" s="144"/>
      <c r="D19" s="145"/>
    </row>
    <row r="20" spans="2:4">
      <c r="B20" s="106" t="s">
        <v>435</v>
      </c>
      <c r="C20" s="4"/>
      <c r="D20" s="103"/>
    </row>
    <row r="21" spans="2:4">
      <c r="B21" s="106" t="s">
        <v>111</v>
      </c>
      <c r="C21" s="4"/>
      <c r="D21" s="103"/>
    </row>
    <row r="22" spans="2:4">
      <c r="B22" s="106" t="s">
        <v>112</v>
      </c>
      <c r="C22" s="4"/>
      <c r="D22" s="103"/>
    </row>
    <row r="23" spans="2:4" ht="15" thickBot="1">
      <c r="B23" s="119" t="s">
        <v>113</v>
      </c>
      <c r="C23" s="13"/>
      <c r="D23" s="12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9180F-BE34-442F-A099-C289532AA8AB}">
  <dimension ref="A1:F23"/>
  <sheetViews>
    <sheetView workbookViewId="0">
      <selection activeCell="I25" sqref="I25"/>
    </sheetView>
  </sheetViews>
  <sheetFormatPr baseColWidth="10" defaultRowHeight="14.5"/>
  <cols>
    <col min="1" max="1" width="2" customWidth="1"/>
    <col min="2" max="2" width="8" customWidth="1"/>
    <col min="3" max="3" width="18.36328125" customWidth="1"/>
    <col min="4" max="4" width="7.81640625" customWidth="1"/>
    <col min="5" max="5" width="8" customWidth="1"/>
    <col min="6" max="6" width="2.08984375" customWidth="1"/>
  </cols>
  <sheetData>
    <row r="1" spans="1:6">
      <c r="A1" s="232"/>
      <c r="B1" s="233"/>
      <c r="C1" s="233"/>
      <c r="D1" s="233"/>
      <c r="E1" s="233"/>
      <c r="F1" s="234"/>
    </row>
    <row r="2" spans="1:6">
      <c r="A2" s="235"/>
      <c r="B2" s="40"/>
      <c r="C2" s="689" t="s">
        <v>412</v>
      </c>
      <c r="D2" s="689"/>
      <c r="E2" s="40"/>
      <c r="F2" s="236"/>
    </row>
    <row r="3" spans="1:6">
      <c r="A3" s="235"/>
      <c r="B3" s="40"/>
      <c r="C3" s="689" t="s">
        <v>413</v>
      </c>
      <c r="D3" s="689"/>
      <c r="E3" s="40"/>
      <c r="F3" s="236"/>
    </row>
    <row r="4" spans="1:6" s="163" customFormat="1">
      <c r="A4" s="235"/>
      <c r="B4" s="40"/>
      <c r="C4" s="690" t="s">
        <v>420</v>
      </c>
      <c r="D4" s="690"/>
      <c r="E4" s="40"/>
      <c r="F4" s="236"/>
    </row>
    <row r="5" spans="1:6" s="163" customFormat="1">
      <c r="A5" s="235"/>
      <c r="B5" s="40"/>
      <c r="C5" s="690" t="s">
        <v>421</v>
      </c>
      <c r="D5" s="690"/>
      <c r="E5" s="40"/>
      <c r="F5" s="236"/>
    </row>
    <row r="6" spans="1:6" s="163" customFormat="1">
      <c r="A6" s="235"/>
      <c r="B6" s="40"/>
      <c r="C6" s="691" t="s">
        <v>422</v>
      </c>
      <c r="D6" s="691"/>
      <c r="E6" s="40"/>
      <c r="F6" s="236"/>
    </row>
    <row r="7" spans="1:6">
      <c r="A7" s="235"/>
      <c r="B7" s="40"/>
      <c r="C7" s="40"/>
      <c r="D7" s="40"/>
      <c r="E7" s="40"/>
      <c r="F7" s="236"/>
    </row>
    <row r="8" spans="1:6" s="163" customFormat="1" ht="15.5">
      <c r="A8" s="235"/>
      <c r="B8" s="542" t="s">
        <v>423</v>
      </c>
      <c r="C8" s="40"/>
      <c r="D8" s="40"/>
      <c r="E8" s="40"/>
      <c r="F8" s="236"/>
    </row>
    <row r="9" spans="1:6">
      <c r="A9" s="235"/>
      <c r="B9" s="40"/>
      <c r="C9" s="40"/>
      <c r="D9" s="40"/>
      <c r="E9" s="40"/>
      <c r="F9" s="236"/>
    </row>
    <row r="10" spans="1:6" s="163" customFormat="1">
      <c r="A10" s="235"/>
      <c r="B10" s="40" t="s">
        <v>451</v>
      </c>
      <c r="C10" s="40"/>
      <c r="D10" s="40"/>
      <c r="E10" s="40"/>
      <c r="F10" s="236"/>
    </row>
    <row r="11" spans="1:6">
      <c r="A11" s="235"/>
      <c r="B11" s="40"/>
      <c r="C11" s="40"/>
      <c r="D11" s="40"/>
      <c r="E11" s="40"/>
      <c r="F11" s="236"/>
    </row>
    <row r="12" spans="1:6">
      <c r="A12" s="235"/>
      <c r="B12" s="489" t="s">
        <v>11</v>
      </c>
      <c r="C12" s="489" t="s">
        <v>232</v>
      </c>
      <c r="D12" s="489" t="s">
        <v>414</v>
      </c>
      <c r="E12" s="489" t="s">
        <v>234</v>
      </c>
      <c r="F12" s="236"/>
    </row>
    <row r="13" spans="1:6" ht="15" thickBot="1">
      <c r="A13" s="235"/>
      <c r="B13" s="543">
        <v>1</v>
      </c>
      <c r="C13" s="543" t="s">
        <v>415</v>
      </c>
      <c r="D13" s="544">
        <v>92.5</v>
      </c>
      <c r="E13" s="544">
        <v>92.5</v>
      </c>
      <c r="F13" s="236"/>
    </row>
    <row r="14" spans="1:6">
      <c r="A14" s="235"/>
      <c r="B14" s="40" t="s">
        <v>416</v>
      </c>
      <c r="C14" s="40"/>
      <c r="D14" s="545">
        <f>D13/120*20</f>
        <v>15.416666666666668</v>
      </c>
      <c r="E14" s="40"/>
      <c r="F14" s="236"/>
    </row>
    <row r="15" spans="1:6" ht="15" thickBot="1">
      <c r="A15" s="235"/>
      <c r="B15" s="546"/>
      <c r="C15" s="546"/>
      <c r="D15" s="546"/>
      <c r="E15" s="546"/>
      <c r="F15" s="236"/>
    </row>
    <row r="16" spans="1:6">
      <c r="A16" s="235"/>
      <c r="B16" s="40" t="s">
        <v>234</v>
      </c>
      <c r="C16" s="40"/>
      <c r="D16" s="40"/>
      <c r="E16" s="365">
        <v>92.5</v>
      </c>
      <c r="F16" s="236"/>
    </row>
    <row r="17" spans="1:6">
      <c r="A17" s="235"/>
      <c r="B17" s="40"/>
      <c r="C17" s="40"/>
      <c r="D17" s="40"/>
      <c r="E17" s="40"/>
      <c r="F17" s="236"/>
    </row>
    <row r="18" spans="1:6">
      <c r="A18" s="235"/>
      <c r="B18" s="40"/>
      <c r="C18" s="40"/>
      <c r="D18" s="40"/>
      <c r="E18" s="40"/>
      <c r="F18" s="236"/>
    </row>
    <row r="19" spans="1:6">
      <c r="A19" s="235"/>
      <c r="B19" s="40"/>
      <c r="C19" s="40" t="s">
        <v>417</v>
      </c>
      <c r="D19" s="40"/>
      <c r="E19" s="40"/>
      <c r="F19" s="236"/>
    </row>
    <row r="20" spans="1:6">
      <c r="A20" s="235"/>
      <c r="B20" s="40"/>
      <c r="C20" s="40"/>
      <c r="D20" s="40"/>
      <c r="E20" s="40"/>
      <c r="F20" s="236"/>
    </row>
    <row r="21" spans="1:6">
      <c r="A21" s="235"/>
      <c r="B21" s="40" t="s">
        <v>418</v>
      </c>
      <c r="C21" s="40"/>
      <c r="D21" s="40"/>
      <c r="E21" s="40"/>
      <c r="F21" s="236"/>
    </row>
    <row r="22" spans="1:6">
      <c r="A22" s="235"/>
      <c r="B22" s="40" t="s">
        <v>419</v>
      </c>
      <c r="C22" s="40"/>
      <c r="D22" s="40"/>
      <c r="E22" s="40"/>
      <c r="F22" s="236"/>
    </row>
    <row r="23" spans="1:6">
      <c r="A23" s="235"/>
      <c r="B23" s="407"/>
      <c r="C23" s="407"/>
      <c r="D23" s="407"/>
      <c r="E23" s="407"/>
      <c r="F23" s="236"/>
    </row>
  </sheetData>
  <mergeCells count="5">
    <mergeCell ref="C2:D2"/>
    <mergeCell ref="C3:D3"/>
    <mergeCell ref="C4:D4"/>
    <mergeCell ref="C5:D5"/>
    <mergeCell ref="C6:D6"/>
  </mergeCells>
  <pageMargins left="0.7" right="0.7" top="0.78740157499999996" bottom="0.78740157499999996" header="0.3" footer="0.3"/>
  <pageSetup paperSize="9" orientation="portrait" r:id="rId1"/>
  <ignoredErrors>
    <ignoredError sqref="C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51E1D-83B0-4E30-9AAB-5CCBFE99133E}">
  <dimension ref="A1:G22"/>
  <sheetViews>
    <sheetView workbookViewId="0">
      <selection activeCell="G22" sqref="A1:G22"/>
    </sheetView>
  </sheetViews>
  <sheetFormatPr baseColWidth="10" defaultRowHeight="14.5"/>
  <cols>
    <col min="1" max="1" width="1.7265625" customWidth="1"/>
    <col min="3" max="3" width="6.36328125" customWidth="1"/>
    <col min="5" max="5" width="7.36328125" customWidth="1"/>
    <col min="6" max="6" width="10.08984375" bestFit="1" customWidth="1"/>
    <col min="7" max="7" width="2.7265625" customWidth="1"/>
  </cols>
  <sheetData>
    <row r="1" spans="1:7">
      <c r="A1" s="232"/>
      <c r="B1" s="406"/>
      <c r="C1" s="406"/>
      <c r="D1" s="406"/>
      <c r="E1" s="406"/>
      <c r="F1" s="406"/>
      <c r="G1" s="234"/>
    </row>
    <row r="2" spans="1:7">
      <c r="A2" s="235"/>
      <c r="B2" s="696"/>
      <c r="C2" s="696"/>
      <c r="D2" s="696"/>
      <c r="E2" s="696"/>
      <c r="F2" s="696"/>
      <c r="G2" s="236"/>
    </row>
    <row r="3" spans="1:7">
      <c r="A3" s="235"/>
      <c r="B3" s="696"/>
      <c r="C3" s="696"/>
      <c r="D3" s="696"/>
      <c r="E3" s="696"/>
      <c r="F3" s="696"/>
      <c r="G3" s="236"/>
    </row>
    <row r="4" spans="1:7" ht="15.5">
      <c r="A4" s="235"/>
      <c r="B4" s="697" t="s">
        <v>247</v>
      </c>
      <c r="C4" s="698"/>
      <c r="D4" s="698"/>
      <c r="E4" s="698"/>
      <c r="F4" s="698"/>
      <c r="G4" s="236"/>
    </row>
    <row r="5" spans="1:7">
      <c r="A5" s="235"/>
      <c r="B5" s="679" t="s">
        <v>248</v>
      </c>
      <c r="C5" s="679"/>
      <c r="D5" s="679"/>
      <c r="E5" s="679"/>
      <c r="F5" s="679"/>
      <c r="G5" s="236"/>
    </row>
    <row r="6" spans="1:7">
      <c r="A6" s="235"/>
      <c r="B6" s="679" t="s">
        <v>249</v>
      </c>
      <c r="C6" s="679"/>
      <c r="D6" s="679"/>
      <c r="E6" s="679"/>
      <c r="F6" s="679"/>
      <c r="G6" s="236"/>
    </row>
    <row r="7" spans="1:7">
      <c r="A7" s="235"/>
      <c r="B7" s="692" t="s">
        <v>250</v>
      </c>
      <c r="C7" s="693"/>
      <c r="D7" s="693"/>
      <c r="E7" s="693"/>
      <c r="F7" s="693"/>
      <c r="G7" s="236"/>
    </row>
    <row r="8" spans="1:7">
      <c r="A8" s="235"/>
      <c r="B8" s="122"/>
      <c r="C8" s="122"/>
      <c r="D8" s="122"/>
      <c r="E8" s="122"/>
      <c r="F8" s="122"/>
      <c r="G8" s="236"/>
    </row>
    <row r="9" spans="1:7">
      <c r="A9" s="235"/>
      <c r="B9" s="122" t="s">
        <v>251</v>
      </c>
      <c r="C9" s="122"/>
      <c r="D9" s="122" t="s">
        <v>252</v>
      </c>
      <c r="E9" s="122"/>
      <c r="F9" s="122" t="s">
        <v>253</v>
      </c>
      <c r="G9" s="236"/>
    </row>
    <row r="10" spans="1:7">
      <c r="A10" s="235"/>
      <c r="B10" s="408" t="s">
        <v>254</v>
      </c>
      <c r="C10" s="122"/>
      <c r="D10" s="122" t="s">
        <v>255</v>
      </c>
      <c r="E10" s="122"/>
      <c r="F10" s="409" t="s">
        <v>436</v>
      </c>
      <c r="G10" s="236"/>
    </row>
    <row r="11" spans="1:7">
      <c r="A11" s="235"/>
      <c r="B11" s="122"/>
      <c r="C11" s="122"/>
      <c r="D11" s="122"/>
      <c r="F11" s="122"/>
      <c r="G11" s="236"/>
    </row>
    <row r="12" spans="1:7">
      <c r="A12" s="235"/>
      <c r="B12" s="122" t="s">
        <v>300</v>
      </c>
      <c r="C12" s="122"/>
      <c r="D12" s="122"/>
      <c r="E12" s="122"/>
      <c r="F12" s="122"/>
      <c r="G12" s="236"/>
    </row>
    <row r="13" spans="1:7">
      <c r="A13" s="235"/>
      <c r="B13" s="133" t="s">
        <v>301</v>
      </c>
      <c r="C13" s="122"/>
      <c r="D13" s="122"/>
      <c r="E13" s="131"/>
      <c r="F13" s="237">
        <v>149.9</v>
      </c>
      <c r="G13" s="236"/>
    </row>
    <row r="14" spans="1:7">
      <c r="A14" s="235"/>
      <c r="B14" s="122"/>
      <c r="C14" s="122"/>
      <c r="D14" s="122"/>
      <c r="E14" s="122"/>
      <c r="F14" s="410"/>
      <c r="G14" s="236"/>
    </row>
    <row r="15" spans="1:7" ht="15" thickBot="1">
      <c r="A15" s="235"/>
      <c r="B15" s="122"/>
      <c r="C15" s="122"/>
      <c r="D15" s="122" t="s">
        <v>40</v>
      </c>
      <c r="E15" s="131"/>
      <c r="F15" s="411">
        <f>F13</f>
        <v>149.9</v>
      </c>
      <c r="G15" s="236"/>
    </row>
    <row r="16" spans="1:7" ht="15" thickTop="1">
      <c r="A16" s="235"/>
      <c r="B16" s="122"/>
      <c r="C16" s="122"/>
      <c r="D16" s="122"/>
      <c r="E16" s="122"/>
      <c r="F16" s="122"/>
      <c r="G16" s="236"/>
    </row>
    <row r="17" spans="1:7">
      <c r="A17" s="235"/>
      <c r="B17" s="122" t="s">
        <v>403</v>
      </c>
      <c r="C17" s="122"/>
      <c r="D17" s="122"/>
      <c r="E17" s="122"/>
      <c r="F17" s="122"/>
      <c r="G17" s="236"/>
    </row>
    <row r="18" spans="1:7">
      <c r="A18" s="235"/>
      <c r="B18" s="122"/>
      <c r="C18" s="122"/>
      <c r="D18" s="122"/>
      <c r="E18" s="122"/>
      <c r="F18" s="122"/>
      <c r="G18" s="236"/>
    </row>
    <row r="19" spans="1:7">
      <c r="A19" s="235"/>
      <c r="B19" s="122" t="s">
        <v>256</v>
      </c>
      <c r="C19" s="122"/>
      <c r="D19" s="237">
        <f>F15</f>
        <v>149.9</v>
      </c>
      <c r="E19" s="122" t="s">
        <v>257</v>
      </c>
      <c r="F19" s="237">
        <f>F15/100*20</f>
        <v>29.980000000000004</v>
      </c>
      <c r="G19" s="236"/>
    </row>
    <row r="20" spans="1:7">
      <c r="A20" s="235"/>
      <c r="B20" s="122"/>
      <c r="C20" s="122"/>
      <c r="D20" s="122"/>
      <c r="E20" s="122"/>
      <c r="F20" s="122"/>
      <c r="G20" s="236"/>
    </row>
    <row r="21" spans="1:7">
      <c r="A21" s="235"/>
      <c r="B21" s="692" t="s">
        <v>258</v>
      </c>
      <c r="C21" s="693"/>
      <c r="D21" s="693"/>
      <c r="E21" s="693"/>
      <c r="F21" s="693"/>
      <c r="G21" s="236"/>
    </row>
    <row r="22" spans="1:7">
      <c r="A22" s="412"/>
      <c r="B22" s="694" t="s">
        <v>259</v>
      </c>
      <c r="C22" s="695"/>
      <c r="D22" s="695"/>
      <c r="E22" s="695"/>
      <c r="F22" s="695"/>
      <c r="G22" s="361"/>
    </row>
  </sheetData>
  <mergeCells count="8">
    <mergeCell ref="B21:F21"/>
    <mergeCell ref="B22:F22"/>
    <mergeCell ref="B2:F2"/>
    <mergeCell ref="B3:F3"/>
    <mergeCell ref="B4:F4"/>
    <mergeCell ref="B5:F5"/>
    <mergeCell ref="B6:F6"/>
    <mergeCell ref="B7:F7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5F185-366F-42F3-A047-26C22A3DFCBC}">
  <dimension ref="A1:M41"/>
  <sheetViews>
    <sheetView workbookViewId="0">
      <selection activeCell="M18" sqref="M18"/>
    </sheetView>
  </sheetViews>
  <sheetFormatPr baseColWidth="10" defaultColWidth="10.6328125" defaultRowHeight="14.5"/>
  <cols>
    <col min="1" max="1" width="2.36328125" style="30" customWidth="1"/>
    <col min="2" max="3" width="10.6328125" style="30"/>
    <col min="4" max="8" width="7.36328125" style="30" customWidth="1"/>
    <col min="9" max="9" width="10" style="30" customWidth="1"/>
    <col min="10" max="10" width="11.6328125" style="30" customWidth="1"/>
    <col min="11" max="11" width="2.36328125" style="30" customWidth="1"/>
    <col min="12" max="16384" width="10.6328125" style="30"/>
  </cols>
  <sheetData>
    <row r="1" spans="1:11" ht="6" customHeight="1">
      <c r="A1" s="605"/>
      <c r="B1" s="606"/>
      <c r="C1" s="606"/>
      <c r="D1" s="551"/>
      <c r="E1" s="606"/>
      <c r="F1" s="606"/>
      <c r="G1" s="551"/>
      <c r="H1" s="551"/>
      <c r="I1" s="551"/>
      <c r="J1" s="551"/>
      <c r="K1" s="35"/>
    </row>
    <row r="2" spans="1:11" ht="14.4" customHeight="1">
      <c r="A2" s="552"/>
      <c r="B2" s="600" t="s">
        <v>443</v>
      </c>
      <c r="C2" s="600"/>
      <c r="D2" s="600"/>
      <c r="E2" s="53"/>
      <c r="F2" s="53"/>
      <c r="G2" s="53"/>
      <c r="H2" s="39"/>
      <c r="I2" s="607" t="s">
        <v>155</v>
      </c>
      <c r="J2" s="607"/>
      <c r="K2" s="45"/>
    </row>
    <row r="3" spans="1:11" ht="14.4" customHeight="1">
      <c r="A3" s="552"/>
      <c r="B3" s="600" t="s">
        <v>153</v>
      </c>
      <c r="C3" s="600"/>
      <c r="D3" s="600"/>
      <c r="E3" s="53"/>
      <c r="F3" s="53"/>
      <c r="G3" s="53"/>
      <c r="H3" s="39"/>
      <c r="I3" s="608" t="s">
        <v>158</v>
      </c>
      <c r="J3" s="608"/>
      <c r="K3" s="45"/>
    </row>
    <row r="4" spans="1:11" ht="14.4" customHeight="1">
      <c r="A4" s="54"/>
      <c r="B4" s="600" t="s">
        <v>52</v>
      </c>
      <c r="C4" s="600"/>
      <c r="D4" s="600"/>
      <c r="E4" s="53"/>
      <c r="F4" s="53"/>
      <c r="G4" s="53"/>
      <c r="H4" s="39"/>
      <c r="I4" s="601" t="s">
        <v>127</v>
      </c>
      <c r="J4" s="601"/>
      <c r="K4" s="45"/>
    </row>
    <row r="5" spans="1:11" ht="14.4" customHeight="1">
      <c r="A5" s="46"/>
      <c r="B5" s="39" t="s">
        <v>53</v>
      </c>
      <c r="C5" s="39"/>
      <c r="D5" s="550"/>
      <c r="E5" s="47"/>
      <c r="F5" s="550"/>
      <c r="G5" s="47"/>
      <c r="H5" s="550"/>
      <c r="I5" s="602" t="s">
        <v>128</v>
      </c>
      <c r="J5" s="602"/>
      <c r="K5" s="34"/>
    </row>
    <row r="6" spans="1:11" ht="14.4" customHeight="1">
      <c r="A6" s="603"/>
      <c r="B6" s="585"/>
      <c r="C6" s="585"/>
      <c r="D6" s="550"/>
      <c r="E6" s="585"/>
      <c r="F6" s="585"/>
      <c r="G6" s="550"/>
      <c r="H6" s="550"/>
      <c r="I6" s="550"/>
      <c r="J6" s="550"/>
      <c r="K6" s="34"/>
    </row>
    <row r="7" spans="1:11" ht="14.4" customHeight="1">
      <c r="A7" s="590"/>
      <c r="B7" s="591"/>
      <c r="C7" s="591"/>
      <c r="D7" s="553"/>
      <c r="E7" s="592"/>
      <c r="F7" s="592"/>
      <c r="G7" s="553"/>
      <c r="H7" s="553"/>
      <c r="I7" s="553"/>
      <c r="J7" s="553"/>
      <c r="K7" s="48"/>
    </row>
    <row r="8" spans="1:11" ht="14.4" customHeight="1">
      <c r="A8" s="604"/>
      <c r="B8" s="594"/>
      <c r="C8" s="594"/>
      <c r="D8" s="594"/>
      <c r="E8" s="594"/>
      <c r="F8" s="594"/>
      <c r="G8" s="550"/>
      <c r="H8" s="550"/>
      <c r="I8" s="550"/>
      <c r="J8" s="550"/>
      <c r="K8" s="34"/>
    </row>
    <row r="9" spans="1:11" ht="14.4" customHeight="1">
      <c r="A9" s="71" t="s">
        <v>69</v>
      </c>
      <c r="B9" s="62" t="s">
        <v>448</v>
      </c>
      <c r="C9" s="62"/>
      <c r="D9" s="550"/>
      <c r="E9" s="585"/>
      <c r="F9" s="585"/>
      <c r="G9" s="550"/>
      <c r="H9" s="47"/>
      <c r="I9" s="550"/>
      <c r="J9" s="47"/>
      <c r="K9" s="34"/>
    </row>
    <row r="10" spans="1:11" ht="14.4" customHeight="1">
      <c r="A10" s="71" t="s">
        <v>69</v>
      </c>
      <c r="B10" s="62" t="s">
        <v>447</v>
      </c>
      <c r="C10" s="62"/>
      <c r="D10" s="550"/>
      <c r="E10" s="585"/>
      <c r="F10" s="585"/>
      <c r="G10" s="550"/>
      <c r="H10" s="74"/>
      <c r="I10" s="75" t="s">
        <v>56</v>
      </c>
      <c r="J10" s="74" t="s">
        <v>445</v>
      </c>
      <c r="K10" s="34"/>
    </row>
    <row r="11" spans="1:11" ht="14.4" customHeight="1">
      <c r="A11" s="71" t="s">
        <v>69</v>
      </c>
      <c r="B11" s="62" t="s">
        <v>446</v>
      </c>
      <c r="C11" s="62"/>
      <c r="D11" s="62"/>
      <c r="E11" s="594"/>
      <c r="F11" s="594"/>
      <c r="G11" s="550"/>
      <c r="H11" s="76"/>
      <c r="I11" s="77" t="s">
        <v>57</v>
      </c>
      <c r="J11" s="76">
        <v>21005372</v>
      </c>
      <c r="K11" s="34"/>
    </row>
    <row r="12" spans="1:11" ht="14.4" customHeight="1">
      <c r="A12" s="552"/>
      <c r="B12" s="550"/>
      <c r="C12" s="550"/>
      <c r="D12" s="550"/>
      <c r="E12" s="550"/>
      <c r="F12" s="550"/>
      <c r="G12" s="550"/>
      <c r="H12" s="78"/>
      <c r="I12" s="75" t="s">
        <v>1</v>
      </c>
      <c r="J12" s="74">
        <v>14384</v>
      </c>
      <c r="K12" s="34"/>
    </row>
    <row r="13" spans="1:11" ht="14.4" customHeight="1">
      <c r="A13" s="552"/>
      <c r="B13" s="550"/>
      <c r="C13" s="550"/>
      <c r="D13" s="550"/>
      <c r="E13" s="550"/>
      <c r="F13" s="550"/>
      <c r="G13" s="550"/>
      <c r="H13" s="78"/>
      <c r="I13" s="75" t="s">
        <v>121</v>
      </c>
      <c r="J13" s="74" t="s">
        <v>290</v>
      </c>
      <c r="K13" s="34"/>
    </row>
    <row r="14" spans="1:11" ht="14.4" customHeight="1">
      <c r="A14" s="55"/>
      <c r="B14" s="458" t="s">
        <v>291</v>
      </c>
      <c r="C14" s="56"/>
      <c r="D14" s="56"/>
      <c r="E14" s="56"/>
      <c r="F14" s="62"/>
      <c r="G14" s="62"/>
      <c r="H14" s="599" t="s">
        <v>67</v>
      </c>
      <c r="I14" s="599"/>
      <c r="J14" s="599"/>
      <c r="K14" s="34"/>
    </row>
    <row r="15" spans="1:11" ht="14.4" customHeight="1">
      <c r="A15" s="552"/>
      <c r="B15" s="550"/>
      <c r="C15" s="596"/>
      <c r="D15" s="596"/>
      <c r="E15" s="596"/>
      <c r="F15" s="596"/>
      <c r="G15" s="550"/>
      <c r="H15" s="550"/>
      <c r="I15" s="585"/>
      <c r="J15" s="585"/>
      <c r="K15" s="34"/>
    </row>
    <row r="16" spans="1:11" ht="4.5" customHeight="1">
      <c r="A16" s="590"/>
      <c r="B16" s="591"/>
      <c r="C16" s="591"/>
      <c r="D16" s="553"/>
      <c r="E16" s="592"/>
      <c r="F16" s="592"/>
      <c r="G16" s="553"/>
      <c r="H16" s="553"/>
      <c r="I16" s="553"/>
      <c r="J16" s="553"/>
      <c r="K16" s="48"/>
    </row>
    <row r="17" spans="1:13" ht="14.4" customHeight="1">
      <c r="A17" s="90"/>
      <c r="B17" s="555" t="s">
        <v>11</v>
      </c>
      <c r="C17" s="596" t="s">
        <v>4</v>
      </c>
      <c r="D17" s="596"/>
      <c r="E17" s="596"/>
      <c r="F17" s="596"/>
      <c r="G17" s="597" t="s">
        <v>71</v>
      </c>
      <c r="H17" s="597"/>
      <c r="I17" s="598" t="s">
        <v>72</v>
      </c>
      <c r="J17" s="598"/>
      <c r="K17" s="34"/>
    </row>
    <row r="18" spans="1:13" ht="5.25" customHeight="1">
      <c r="A18" s="552"/>
      <c r="B18" s="550"/>
      <c r="C18" s="585"/>
      <c r="D18" s="585"/>
      <c r="E18" s="585"/>
      <c r="F18" s="585"/>
      <c r="G18" s="554"/>
      <c r="H18" s="554"/>
      <c r="I18" s="550"/>
      <c r="J18" s="554"/>
      <c r="K18" s="34"/>
    </row>
    <row r="19" spans="1:13" ht="14.4" customHeight="1">
      <c r="A19" s="57"/>
      <c r="B19" s="58">
        <v>20</v>
      </c>
      <c r="C19" s="594" t="s">
        <v>463</v>
      </c>
      <c r="D19" s="594"/>
      <c r="E19" s="594"/>
      <c r="F19" s="594"/>
      <c r="G19" s="84"/>
      <c r="H19" s="59">
        <v>14.15</v>
      </c>
      <c r="I19" s="550"/>
      <c r="J19" s="73">
        <f>H19*B19</f>
        <v>283</v>
      </c>
      <c r="K19" s="34"/>
    </row>
    <row r="20" spans="1:13" ht="14.4" customHeight="1">
      <c r="A20" s="60"/>
      <c r="B20" s="61">
        <v>10</v>
      </c>
      <c r="C20" s="62" t="s">
        <v>464</v>
      </c>
      <c r="D20" s="62"/>
      <c r="E20" s="62"/>
      <c r="F20" s="62"/>
      <c r="G20" s="84"/>
      <c r="H20" s="59">
        <v>5.3</v>
      </c>
      <c r="I20" s="59"/>
      <c r="J20" s="59">
        <f>B20*H20</f>
        <v>53</v>
      </c>
      <c r="K20" s="34"/>
    </row>
    <row r="21" spans="1:13" ht="14.4" customHeight="1">
      <c r="A21" s="60"/>
      <c r="B21" s="61">
        <v>10</v>
      </c>
      <c r="C21" s="62" t="s">
        <v>465</v>
      </c>
      <c r="D21" s="62"/>
      <c r="E21" s="62"/>
      <c r="F21" s="62"/>
      <c r="G21" s="63"/>
      <c r="H21" s="549">
        <v>12.38</v>
      </c>
      <c r="I21" s="594">
        <f>B21*H21</f>
        <v>123.80000000000001</v>
      </c>
      <c r="J21" s="594"/>
      <c r="K21" s="34"/>
    </row>
    <row r="22" spans="1:13" ht="5.25" customHeight="1" thickBot="1">
      <c r="A22" s="65"/>
      <c r="B22" s="66"/>
      <c r="C22" s="67"/>
      <c r="D22" s="67"/>
      <c r="E22" s="67"/>
      <c r="F22" s="67"/>
      <c r="G22" s="68"/>
      <c r="H22" s="557"/>
      <c r="I22" s="595"/>
      <c r="J22" s="595"/>
      <c r="K22" s="50"/>
    </row>
    <row r="23" spans="1:13" ht="14.4" customHeight="1">
      <c r="A23" s="552"/>
      <c r="B23" s="550"/>
      <c r="C23" s="585"/>
      <c r="D23" s="585"/>
      <c r="E23" s="585"/>
      <c r="F23" s="585"/>
      <c r="G23" s="593" t="s">
        <v>54</v>
      </c>
      <c r="H23" s="593"/>
      <c r="I23" s="547" t="s">
        <v>16</v>
      </c>
      <c r="J23" s="73">
        <f>SUM(I19:J22)</f>
        <v>459.8</v>
      </c>
      <c r="K23" s="34"/>
    </row>
    <row r="24" spans="1:13" ht="14.4" customHeight="1">
      <c r="A24" s="548"/>
      <c r="B24" s="549"/>
      <c r="C24" s="594"/>
      <c r="D24" s="594"/>
      <c r="E24" s="594"/>
      <c r="F24" s="594"/>
      <c r="G24" s="594" t="s">
        <v>407</v>
      </c>
      <c r="H24" s="594"/>
      <c r="I24" s="547" t="s">
        <v>16</v>
      </c>
      <c r="J24" s="73">
        <f>J23*13%</f>
        <v>59.774000000000001</v>
      </c>
      <c r="K24" s="36"/>
    </row>
    <row r="25" spans="1:13" ht="14.4" customHeight="1">
      <c r="A25" s="552"/>
      <c r="B25" s="550"/>
      <c r="C25" s="585"/>
      <c r="D25" s="585"/>
      <c r="E25" s="585"/>
      <c r="F25" s="585"/>
      <c r="G25" s="586" t="s">
        <v>65</v>
      </c>
      <c r="H25" s="586"/>
      <c r="I25" s="96" t="s">
        <v>16</v>
      </c>
      <c r="J25" s="97">
        <f>SUM(J23:J24)</f>
        <v>519.57400000000007</v>
      </c>
      <c r="K25" s="36"/>
    </row>
    <row r="26" spans="1:13" ht="14.4" customHeight="1">
      <c r="A26" s="71"/>
      <c r="B26" s="62"/>
      <c r="C26" s="62"/>
      <c r="D26" s="62"/>
      <c r="E26" s="62"/>
      <c r="F26" s="62"/>
      <c r="G26" s="550"/>
      <c r="H26" s="550"/>
      <c r="I26" s="39"/>
      <c r="J26" s="39"/>
      <c r="K26" s="34"/>
    </row>
    <row r="27" spans="1:13" ht="14.4" customHeight="1">
      <c r="A27" s="46"/>
      <c r="B27" s="84"/>
      <c r="C27" s="550"/>
      <c r="D27" s="550"/>
      <c r="E27" s="39"/>
      <c r="F27" s="39"/>
      <c r="G27" s="550"/>
      <c r="H27" s="550"/>
      <c r="I27" s="39"/>
      <c r="J27" s="39"/>
      <c r="K27" s="34"/>
    </row>
    <row r="28" spans="1:13" ht="14.4" customHeight="1">
      <c r="A28" s="46"/>
      <c r="B28" s="39"/>
      <c r="C28" s="39"/>
      <c r="D28" s="550"/>
      <c r="E28" s="39"/>
      <c r="F28" s="37"/>
      <c r="G28" s="550" t="s">
        <v>453</v>
      </c>
      <c r="H28" s="550"/>
      <c r="I28" s="550"/>
      <c r="J28" s="550"/>
      <c r="K28" s="38"/>
    </row>
    <row r="29" spans="1:13" ht="14.4" customHeight="1">
      <c r="A29" s="71"/>
      <c r="B29" s="62"/>
      <c r="C29" s="62"/>
      <c r="D29" s="62"/>
      <c r="E29" s="62"/>
      <c r="F29" s="37"/>
      <c r="G29" s="565" t="s">
        <v>454</v>
      </c>
      <c r="H29" s="39"/>
      <c r="I29" s="39"/>
      <c r="J29" s="39"/>
      <c r="K29" s="52"/>
    </row>
    <row r="30" spans="1:13" ht="14.4" customHeight="1">
      <c r="A30" s="71"/>
      <c r="B30" s="550"/>
      <c r="C30" s="62"/>
      <c r="D30" s="39"/>
      <c r="E30" s="39"/>
      <c r="F30" s="37"/>
      <c r="G30" s="37"/>
      <c r="H30" s="37"/>
      <c r="I30" s="37"/>
      <c r="J30" s="37"/>
      <c r="K30" s="72"/>
    </row>
    <row r="31" spans="1:13" ht="14.4" customHeight="1">
      <c r="A31" s="71"/>
      <c r="B31" s="62"/>
      <c r="C31" s="62"/>
      <c r="D31" s="39"/>
      <c r="E31" s="39"/>
      <c r="F31" s="39"/>
      <c r="G31" s="37"/>
      <c r="H31" s="37"/>
      <c r="I31" s="37"/>
      <c r="J31" s="37"/>
      <c r="K31" s="72"/>
    </row>
    <row r="32" spans="1:13" ht="14.4" customHeight="1">
      <c r="A32" s="71"/>
      <c r="B32" s="62"/>
      <c r="C32" s="62"/>
      <c r="D32" s="39"/>
      <c r="E32" s="39"/>
      <c r="F32" s="39"/>
      <c r="G32" s="37"/>
      <c r="H32" s="37"/>
      <c r="I32" s="37"/>
      <c r="J32" s="37"/>
      <c r="K32" s="72"/>
      <c r="M32" s="47"/>
    </row>
    <row r="33" spans="1:13" ht="14.4" customHeight="1">
      <c r="A33" s="587"/>
      <c r="B33" s="588"/>
      <c r="C33" s="588"/>
      <c r="D33" s="588"/>
      <c r="E33" s="588"/>
      <c r="F33" s="588"/>
      <c r="G33" s="588"/>
      <c r="H33" s="588"/>
      <c r="I33" s="588"/>
      <c r="J33" s="588"/>
      <c r="K33" s="589"/>
      <c r="M33" s="47"/>
    </row>
    <row r="34" spans="1:13" ht="5.25" customHeight="1">
      <c r="A34" s="590"/>
      <c r="B34" s="591"/>
      <c r="C34" s="591"/>
      <c r="D34" s="553"/>
      <c r="E34" s="592"/>
      <c r="F34" s="592"/>
      <c r="G34" s="553"/>
      <c r="H34" s="553"/>
      <c r="I34" s="553"/>
      <c r="J34" s="553"/>
      <c r="K34" s="48"/>
      <c r="M34" s="47"/>
    </row>
    <row r="35" spans="1:13" s="81" customFormat="1" ht="14.4" customHeight="1">
      <c r="A35" s="91"/>
      <c r="B35" s="85" t="s">
        <v>444</v>
      </c>
      <c r="C35" s="85"/>
      <c r="D35" s="85"/>
      <c r="E35" s="85"/>
      <c r="F35" s="85"/>
      <c r="G35" s="85"/>
      <c r="H35" s="85"/>
      <c r="I35" s="85"/>
      <c r="J35" s="86" t="s">
        <v>59</v>
      </c>
      <c r="K35" s="72"/>
      <c r="M35" s="93"/>
    </row>
    <row r="36" spans="1:13" s="82" customFormat="1" ht="5.25" customHeight="1">
      <c r="A36" s="92"/>
      <c r="B36" s="87"/>
      <c r="C36" s="87"/>
      <c r="D36" s="87"/>
      <c r="E36" s="87"/>
      <c r="F36" s="87"/>
      <c r="G36" s="87"/>
      <c r="H36" s="87"/>
      <c r="I36" s="87"/>
      <c r="J36" s="88"/>
      <c r="K36" s="72"/>
      <c r="M36" s="16"/>
    </row>
    <row r="37" spans="1:13" s="82" customFormat="1" ht="12" customHeight="1">
      <c r="A37" s="92"/>
      <c r="B37" s="87" t="s">
        <v>63</v>
      </c>
      <c r="C37" s="87"/>
      <c r="D37" s="87"/>
      <c r="E37" s="87"/>
      <c r="F37" s="87"/>
      <c r="G37" s="87"/>
      <c r="H37" s="87"/>
      <c r="I37" s="87"/>
      <c r="J37" s="88" t="s">
        <v>60</v>
      </c>
      <c r="K37" s="72"/>
      <c r="M37" s="16"/>
    </row>
    <row r="38" spans="1:13" s="82" customFormat="1" ht="12" customHeight="1">
      <c r="A38" s="92"/>
      <c r="B38" s="87" t="s">
        <v>64</v>
      </c>
      <c r="C38" s="87"/>
      <c r="D38" s="87"/>
      <c r="E38" s="87"/>
      <c r="F38" s="87"/>
      <c r="G38" s="87"/>
      <c r="H38" s="87"/>
      <c r="I38" s="87"/>
      <c r="J38" s="88" t="s">
        <v>61</v>
      </c>
      <c r="K38" s="72"/>
      <c r="M38" s="16"/>
    </row>
    <row r="39" spans="1:13" s="82" customFormat="1" ht="12" customHeight="1">
      <c r="A39" s="92"/>
      <c r="B39" s="87" t="s">
        <v>68</v>
      </c>
      <c r="C39" s="87"/>
      <c r="D39" s="87"/>
      <c r="E39" s="87"/>
      <c r="F39" s="87"/>
      <c r="G39" s="87"/>
      <c r="H39" s="87"/>
      <c r="I39" s="87"/>
      <c r="J39" s="88" t="s">
        <v>62</v>
      </c>
      <c r="K39" s="72"/>
    </row>
    <row r="40" spans="1:13" ht="14.4" customHeight="1" thickBot="1">
      <c r="A40" s="582"/>
      <c r="B40" s="583"/>
      <c r="C40" s="583"/>
      <c r="D40" s="556"/>
      <c r="E40" s="584"/>
      <c r="F40" s="584"/>
      <c r="G40" s="556"/>
      <c r="H40" s="556"/>
      <c r="I40" s="556"/>
      <c r="J40" s="556"/>
      <c r="K40" s="80"/>
    </row>
    <row r="41" spans="1:13" ht="15" thickTop="1"/>
  </sheetData>
  <mergeCells count="44">
    <mergeCell ref="A40:C40"/>
    <mergeCell ref="E40:F40"/>
    <mergeCell ref="C25:D25"/>
    <mergeCell ref="E25:F25"/>
    <mergeCell ref="G25:H25"/>
    <mergeCell ref="A33:K33"/>
    <mergeCell ref="A34:C34"/>
    <mergeCell ref="E34:F34"/>
    <mergeCell ref="C23:D23"/>
    <mergeCell ref="E23:F23"/>
    <mergeCell ref="G23:H23"/>
    <mergeCell ref="C24:D24"/>
    <mergeCell ref="E24:F24"/>
    <mergeCell ref="G24:H24"/>
    <mergeCell ref="G17:H17"/>
    <mergeCell ref="I17:J17"/>
    <mergeCell ref="C19:F19"/>
    <mergeCell ref="I21:J21"/>
    <mergeCell ref="I22:J22"/>
    <mergeCell ref="C18:D18"/>
    <mergeCell ref="E18:F18"/>
    <mergeCell ref="A8:F8"/>
    <mergeCell ref="E9:F9"/>
    <mergeCell ref="E10:F10"/>
    <mergeCell ref="E11:F11"/>
    <mergeCell ref="A16:C16"/>
    <mergeCell ref="E16:F16"/>
    <mergeCell ref="C17:F17"/>
    <mergeCell ref="H14:J14"/>
    <mergeCell ref="C15:F15"/>
    <mergeCell ref="I15:J15"/>
    <mergeCell ref="B4:D4"/>
    <mergeCell ref="I4:J4"/>
    <mergeCell ref="I5:J5"/>
    <mergeCell ref="A6:C6"/>
    <mergeCell ref="E6:F6"/>
    <mergeCell ref="A7:C7"/>
    <mergeCell ref="E7:F7"/>
    <mergeCell ref="A1:C1"/>
    <mergeCell ref="E1:F1"/>
    <mergeCell ref="B2:D2"/>
    <mergeCell ref="I2:J2"/>
    <mergeCell ref="B3:D3"/>
    <mergeCell ref="I3:J3"/>
  </mergeCells>
  <pageMargins left="0.7" right="0.7" top="0.78740157499999996" bottom="0.78740157499999996" header="0.3" footer="0.3"/>
  <ignoredErrors>
    <ignoredError sqref="G29" numberStoredAsText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8"/>
  <dimension ref="C2:G40"/>
  <sheetViews>
    <sheetView showGridLines="0" topLeftCell="A26" workbookViewId="0">
      <selection activeCell="G40" sqref="C2:G40"/>
    </sheetView>
  </sheetViews>
  <sheetFormatPr baseColWidth="10" defaultRowHeight="14.5"/>
  <cols>
    <col min="2" max="2" width="11.36328125" customWidth="1"/>
    <col min="3" max="3" width="6" customWidth="1"/>
    <col min="5" max="6" width="15.08984375" bestFit="1" customWidth="1"/>
    <col min="7" max="7" width="2" customWidth="1"/>
  </cols>
  <sheetData>
    <row r="2" spans="3:7" ht="41.25" customHeight="1">
      <c r="C2" s="5"/>
      <c r="D2" s="6"/>
      <c r="E2" s="6"/>
      <c r="F2" s="6"/>
      <c r="G2" s="7"/>
    </row>
    <row r="3" spans="3:7" ht="41.25" customHeight="1">
      <c r="C3" s="10"/>
      <c r="D3" s="4"/>
      <c r="E3" s="4"/>
      <c r="F3" s="4"/>
      <c r="G3" s="11"/>
    </row>
    <row r="4" spans="3:7">
      <c r="C4" s="699" t="s">
        <v>19</v>
      </c>
      <c r="D4" s="700"/>
      <c r="E4" s="700"/>
      <c r="F4" s="700"/>
      <c r="G4" s="14"/>
    </row>
    <row r="5" spans="3:7">
      <c r="C5" s="15"/>
      <c r="D5" s="16"/>
      <c r="E5" s="16"/>
      <c r="F5" s="16"/>
      <c r="G5" s="14"/>
    </row>
    <row r="6" spans="3:7">
      <c r="C6" s="699" t="s">
        <v>20</v>
      </c>
      <c r="D6" s="700"/>
      <c r="E6" s="700"/>
      <c r="F6" s="700"/>
      <c r="G6" s="14"/>
    </row>
    <row r="7" spans="3:7">
      <c r="C7" s="699" t="s">
        <v>21</v>
      </c>
      <c r="D7" s="700"/>
      <c r="E7" s="700"/>
      <c r="F7" s="700"/>
      <c r="G7" s="14"/>
    </row>
    <row r="8" spans="3:7">
      <c r="C8" s="699" t="s">
        <v>22</v>
      </c>
      <c r="D8" s="700"/>
      <c r="E8" s="700"/>
      <c r="F8" s="700"/>
      <c r="G8" s="14"/>
    </row>
    <row r="9" spans="3:7">
      <c r="C9" s="699" t="s">
        <v>23</v>
      </c>
      <c r="D9" s="700"/>
      <c r="E9" s="700"/>
      <c r="F9" s="700"/>
      <c r="G9" s="14"/>
    </row>
    <row r="10" spans="3:7">
      <c r="C10" s="17"/>
      <c r="D10" s="16"/>
      <c r="E10" s="16"/>
      <c r="F10" s="16"/>
      <c r="G10" s="14"/>
    </row>
    <row r="11" spans="3:7">
      <c r="C11" s="17" t="s">
        <v>24</v>
      </c>
      <c r="D11" s="18" t="s">
        <v>25</v>
      </c>
      <c r="E11" s="19"/>
      <c r="F11" s="19" t="s">
        <v>437</v>
      </c>
      <c r="G11" s="14"/>
    </row>
    <row r="12" spans="3:7">
      <c r="C12" s="15">
        <v>1</v>
      </c>
      <c r="D12" s="20" t="s">
        <v>26</v>
      </c>
      <c r="E12" s="16"/>
      <c r="F12" s="21">
        <v>1099</v>
      </c>
      <c r="G12" s="14" t="s">
        <v>17</v>
      </c>
    </row>
    <row r="13" spans="3:7">
      <c r="C13" s="15"/>
      <c r="D13" s="20" t="s">
        <v>27</v>
      </c>
      <c r="E13" s="16"/>
      <c r="F13" s="21"/>
      <c r="G13" s="14"/>
    </row>
    <row r="14" spans="3:7">
      <c r="C14" s="15">
        <v>1</v>
      </c>
      <c r="D14" s="20" t="s">
        <v>28</v>
      </c>
      <c r="E14" s="16"/>
      <c r="F14" s="21">
        <v>37.590000000000003</v>
      </c>
      <c r="G14" s="14" t="s">
        <v>17</v>
      </c>
    </row>
    <row r="15" spans="3:7">
      <c r="C15" s="15"/>
      <c r="D15" s="20" t="s">
        <v>29</v>
      </c>
      <c r="E15" s="16"/>
      <c r="F15" s="21"/>
      <c r="G15" s="14"/>
    </row>
    <row r="16" spans="3:7">
      <c r="C16" s="22"/>
      <c r="D16" s="23"/>
      <c r="E16" s="23"/>
      <c r="F16" s="23"/>
      <c r="G16" s="14"/>
    </row>
    <row r="17" spans="3:7">
      <c r="C17" s="17"/>
      <c r="D17" s="16"/>
      <c r="E17" s="16"/>
      <c r="F17" s="16"/>
      <c r="G17" s="14"/>
    </row>
    <row r="18" spans="3:7">
      <c r="C18" s="17" t="s">
        <v>13</v>
      </c>
      <c r="D18" s="16"/>
      <c r="E18" s="16"/>
      <c r="F18" s="24">
        <f>F12+F14</f>
        <v>1136.5899999999999</v>
      </c>
      <c r="G18" s="14"/>
    </row>
    <row r="19" spans="3:7">
      <c r="C19" s="22"/>
      <c r="D19" s="23"/>
      <c r="E19" s="23"/>
      <c r="F19" s="23"/>
      <c r="G19" s="14"/>
    </row>
    <row r="20" spans="3:7">
      <c r="C20" s="17"/>
      <c r="D20" s="16"/>
      <c r="E20" s="16"/>
      <c r="F20" s="16"/>
      <c r="G20" s="14"/>
    </row>
    <row r="21" spans="3:7">
      <c r="C21" s="17" t="s">
        <v>30</v>
      </c>
      <c r="D21" s="16"/>
      <c r="E21" s="16"/>
      <c r="F21" s="24">
        <f>F18</f>
        <v>1136.5899999999999</v>
      </c>
      <c r="G21" s="14"/>
    </row>
    <row r="22" spans="3:7">
      <c r="C22" s="22"/>
      <c r="D22" s="23"/>
      <c r="E22" s="23"/>
      <c r="F22" s="23"/>
      <c r="G22" s="14"/>
    </row>
    <row r="23" spans="3:7" ht="3.75" customHeight="1">
      <c r="C23" s="25"/>
      <c r="D23" s="26"/>
      <c r="E23" s="26"/>
      <c r="F23" s="26"/>
      <c r="G23" s="14"/>
    </row>
    <row r="24" spans="3:7">
      <c r="C24" s="17" t="s">
        <v>402</v>
      </c>
      <c r="D24" s="16"/>
      <c r="E24" s="16"/>
      <c r="F24" s="24">
        <f>F21</f>
        <v>1136.5899999999999</v>
      </c>
      <c r="G24" s="14"/>
    </row>
    <row r="25" spans="3:7">
      <c r="C25" s="17" t="s">
        <v>477</v>
      </c>
      <c r="D25" s="16"/>
      <c r="E25" s="16"/>
      <c r="F25" s="16"/>
      <c r="G25" s="14"/>
    </row>
    <row r="26" spans="3:7">
      <c r="C26" s="27" t="s">
        <v>32</v>
      </c>
      <c r="D26" s="16"/>
      <c r="E26" s="16"/>
      <c r="F26" s="16"/>
      <c r="G26" s="14"/>
    </row>
    <row r="27" spans="3:7">
      <c r="C27" s="27"/>
      <c r="D27" s="16"/>
      <c r="E27" s="16"/>
      <c r="F27" s="24"/>
      <c r="G27" s="14"/>
    </row>
    <row r="28" spans="3:7">
      <c r="C28" s="17"/>
      <c r="D28" s="16"/>
      <c r="E28" s="16"/>
      <c r="F28" s="16"/>
      <c r="G28" s="14"/>
    </row>
    <row r="29" spans="3:7">
      <c r="C29" s="27" t="s">
        <v>33</v>
      </c>
      <c r="D29" s="16"/>
      <c r="E29" s="28">
        <f>F24/1.2</f>
        <v>947.1583333333333</v>
      </c>
      <c r="F29" s="21">
        <f>F24-E29</f>
        <v>189.43166666666662</v>
      </c>
      <c r="G29" s="14" t="s">
        <v>17</v>
      </c>
    </row>
    <row r="30" spans="3:7">
      <c r="C30" s="17"/>
      <c r="D30" s="16"/>
      <c r="E30" s="16"/>
      <c r="F30" s="16"/>
      <c r="G30" s="14"/>
    </row>
    <row r="31" spans="3:7">
      <c r="C31" s="17" t="s">
        <v>34</v>
      </c>
      <c r="D31" s="16"/>
      <c r="E31" s="16"/>
      <c r="F31" s="16"/>
      <c r="G31" s="14"/>
    </row>
    <row r="32" spans="3:7">
      <c r="C32" s="17"/>
      <c r="D32" s="16"/>
      <c r="E32" s="16"/>
      <c r="F32" s="16"/>
      <c r="G32" s="14"/>
    </row>
    <row r="33" spans="3:7">
      <c r="C33" s="699" t="s">
        <v>35</v>
      </c>
      <c r="D33" s="700"/>
      <c r="E33" s="700"/>
      <c r="F33" s="700"/>
      <c r="G33" s="14"/>
    </row>
    <row r="34" spans="3:7">
      <c r="C34" s="699" t="s">
        <v>36</v>
      </c>
      <c r="D34" s="700"/>
      <c r="E34" s="700"/>
      <c r="F34" s="700"/>
      <c r="G34" s="14"/>
    </row>
    <row r="35" spans="3:7">
      <c r="C35" s="699" t="s">
        <v>37</v>
      </c>
      <c r="D35" s="700"/>
      <c r="E35" s="700"/>
      <c r="F35" s="700"/>
      <c r="G35" s="14"/>
    </row>
    <row r="36" spans="3:7">
      <c r="C36" s="699" t="s">
        <v>38</v>
      </c>
      <c r="D36" s="700"/>
      <c r="E36" s="700"/>
      <c r="F36" s="700"/>
      <c r="G36" s="14"/>
    </row>
    <row r="37" spans="3:7">
      <c r="C37" s="699" t="s">
        <v>39</v>
      </c>
      <c r="D37" s="700"/>
      <c r="E37" s="700"/>
      <c r="F37" s="700"/>
      <c r="G37" s="14"/>
    </row>
    <row r="38" spans="3:7">
      <c r="C38" s="10"/>
      <c r="D38" s="4"/>
      <c r="E38" s="4"/>
      <c r="F38" s="4"/>
      <c r="G38" s="11"/>
    </row>
    <row r="39" spans="3:7">
      <c r="C39" s="10"/>
      <c r="D39" s="4"/>
      <c r="E39" s="4"/>
      <c r="F39" s="4"/>
      <c r="G39" s="11"/>
    </row>
    <row r="40" spans="3:7">
      <c r="C40" s="8"/>
      <c r="D40" s="1"/>
      <c r="E40" s="1"/>
      <c r="F40" s="1"/>
      <c r="G40" s="9"/>
    </row>
  </sheetData>
  <mergeCells count="10">
    <mergeCell ref="C34:F34"/>
    <mergeCell ref="C35:F35"/>
    <mergeCell ref="C36:F36"/>
    <mergeCell ref="C37:F37"/>
    <mergeCell ref="C4:F4"/>
    <mergeCell ref="C6:F6"/>
    <mergeCell ref="C7:F7"/>
    <mergeCell ref="C8:F8"/>
    <mergeCell ref="C9:F9"/>
    <mergeCell ref="C33:F3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2FC1-72F3-486E-8BD7-62B896EA0590}">
  <dimension ref="A1:M41"/>
  <sheetViews>
    <sheetView topLeftCell="A24" workbookViewId="0">
      <selection activeCell="K40" sqref="A1:K40"/>
    </sheetView>
  </sheetViews>
  <sheetFormatPr baseColWidth="10" defaultColWidth="10.6328125" defaultRowHeight="14.5"/>
  <cols>
    <col min="1" max="1" width="2.36328125" style="30" customWidth="1"/>
    <col min="2" max="3" width="10.6328125" style="30"/>
    <col min="4" max="8" width="7.36328125" style="30" customWidth="1"/>
    <col min="9" max="9" width="10" style="30" customWidth="1"/>
    <col min="10" max="10" width="11.6328125" style="30" customWidth="1"/>
    <col min="11" max="11" width="2.36328125" style="30" customWidth="1"/>
    <col min="12" max="16384" width="10.6328125" style="30"/>
  </cols>
  <sheetData>
    <row r="1" spans="1:11" ht="6" customHeight="1">
      <c r="A1" s="605"/>
      <c r="B1" s="606"/>
      <c r="C1" s="606"/>
      <c r="D1" s="51"/>
      <c r="E1" s="606"/>
      <c r="F1" s="606"/>
      <c r="G1" s="51"/>
      <c r="H1" s="51"/>
      <c r="I1" s="51"/>
      <c r="J1" s="51"/>
      <c r="K1" s="35"/>
    </row>
    <row r="2" spans="1:11" ht="14.4" customHeight="1">
      <c r="A2" s="49"/>
      <c r="B2" s="600" t="s">
        <v>443</v>
      </c>
      <c r="C2" s="600"/>
      <c r="D2" s="600"/>
      <c r="E2" s="53"/>
      <c r="F2" s="53"/>
      <c r="G2" s="53"/>
      <c r="H2" s="39"/>
      <c r="I2" s="607" t="s">
        <v>155</v>
      </c>
      <c r="J2" s="607"/>
      <c r="K2" s="45"/>
    </row>
    <row r="3" spans="1:11" ht="14.4" customHeight="1">
      <c r="A3" s="49"/>
      <c r="B3" s="600" t="s">
        <v>153</v>
      </c>
      <c r="C3" s="600"/>
      <c r="D3" s="600"/>
      <c r="E3" s="53"/>
      <c r="F3" s="53"/>
      <c r="G3" s="53"/>
      <c r="H3" s="39"/>
      <c r="I3" s="608" t="s">
        <v>158</v>
      </c>
      <c r="J3" s="608"/>
      <c r="K3" s="45"/>
    </row>
    <row r="4" spans="1:11" ht="14.4" customHeight="1">
      <c r="A4" s="54"/>
      <c r="B4" s="600" t="s">
        <v>52</v>
      </c>
      <c r="C4" s="600"/>
      <c r="D4" s="600"/>
      <c r="E4" s="53"/>
      <c r="F4" s="53"/>
      <c r="G4" s="53"/>
      <c r="H4" s="39"/>
      <c r="I4" s="601" t="s">
        <v>127</v>
      </c>
      <c r="J4" s="601"/>
      <c r="K4" s="45"/>
    </row>
    <row r="5" spans="1:11" ht="14.4" customHeight="1">
      <c r="A5" s="46"/>
      <c r="B5" s="39" t="s">
        <v>53</v>
      </c>
      <c r="C5" s="39"/>
      <c r="D5" s="44"/>
      <c r="E5" s="47"/>
      <c r="F5" s="44"/>
      <c r="G5" s="47"/>
      <c r="H5" s="44"/>
      <c r="I5" s="602" t="s">
        <v>128</v>
      </c>
      <c r="J5" s="602"/>
      <c r="K5" s="34"/>
    </row>
    <row r="6" spans="1:11" ht="14.4" customHeight="1">
      <c r="A6" s="603"/>
      <c r="B6" s="585"/>
      <c r="C6" s="585"/>
      <c r="D6" s="44"/>
      <c r="E6" s="585"/>
      <c r="F6" s="585"/>
      <c r="G6" s="44"/>
      <c r="H6" s="44"/>
      <c r="I6" s="44"/>
      <c r="J6" s="44"/>
      <c r="K6" s="34"/>
    </row>
    <row r="7" spans="1:11" ht="14.4" customHeight="1">
      <c r="A7" s="590"/>
      <c r="B7" s="591"/>
      <c r="C7" s="591"/>
      <c r="D7" s="43"/>
      <c r="E7" s="592"/>
      <c r="F7" s="592"/>
      <c r="G7" s="43"/>
      <c r="H7" s="43"/>
      <c r="I7" s="43"/>
      <c r="J7" s="43"/>
      <c r="K7" s="48"/>
    </row>
    <row r="8" spans="1:11" ht="14.4" customHeight="1">
      <c r="A8" s="604"/>
      <c r="B8" s="594"/>
      <c r="C8" s="594"/>
      <c r="D8" s="594"/>
      <c r="E8" s="594"/>
      <c r="F8" s="594"/>
      <c r="G8" s="44"/>
      <c r="H8" s="44"/>
      <c r="I8" s="44"/>
      <c r="J8" s="44"/>
      <c r="K8" s="34"/>
    </row>
    <row r="9" spans="1:11" ht="14.4" customHeight="1">
      <c r="A9" s="71" t="s">
        <v>69</v>
      </c>
      <c r="B9" s="62" t="s">
        <v>387</v>
      </c>
      <c r="C9" s="62"/>
      <c r="D9" s="44"/>
      <c r="E9" s="585"/>
      <c r="F9" s="585"/>
      <c r="G9" s="44"/>
      <c r="H9" s="47"/>
      <c r="I9" s="44"/>
      <c r="J9" s="47"/>
      <c r="K9" s="34"/>
    </row>
    <row r="10" spans="1:11" ht="14.4" customHeight="1">
      <c r="A10" s="71" t="s">
        <v>69</v>
      </c>
      <c r="B10" s="62" t="s">
        <v>388</v>
      </c>
      <c r="C10" s="62"/>
      <c r="D10" s="44"/>
      <c r="E10" s="585"/>
      <c r="F10" s="585"/>
      <c r="G10" s="44"/>
      <c r="H10" s="74"/>
      <c r="I10" s="75" t="s">
        <v>56</v>
      </c>
      <c r="J10" s="74" t="s">
        <v>439</v>
      </c>
      <c r="K10" s="34"/>
    </row>
    <row r="11" spans="1:11" ht="14.4" customHeight="1">
      <c r="A11" s="71" t="s">
        <v>69</v>
      </c>
      <c r="B11" s="62" t="s">
        <v>53</v>
      </c>
      <c r="C11" s="62"/>
      <c r="D11" s="62"/>
      <c r="E11" s="594"/>
      <c r="F11" s="594"/>
      <c r="G11" s="44"/>
      <c r="H11" s="76"/>
      <c r="I11" s="77" t="s">
        <v>57</v>
      </c>
      <c r="J11" s="76">
        <v>21005347</v>
      </c>
      <c r="K11" s="34"/>
    </row>
    <row r="12" spans="1:11" ht="14.4" customHeight="1">
      <c r="A12" s="49"/>
      <c r="B12" s="44"/>
      <c r="C12" s="44"/>
      <c r="D12" s="44"/>
      <c r="E12" s="44"/>
      <c r="F12" s="44"/>
      <c r="G12" s="44"/>
      <c r="H12" s="78"/>
      <c r="I12" s="75" t="s">
        <v>1</v>
      </c>
      <c r="J12" s="74">
        <v>15848</v>
      </c>
      <c r="K12" s="34"/>
    </row>
    <row r="13" spans="1:11" ht="14.4" customHeight="1">
      <c r="A13" s="49"/>
      <c r="B13" s="44"/>
      <c r="C13" s="44"/>
      <c r="D13" s="44"/>
      <c r="E13" s="44"/>
      <c r="F13" s="44"/>
      <c r="G13" s="44"/>
      <c r="H13" s="78"/>
      <c r="I13" s="75" t="s">
        <v>121</v>
      </c>
      <c r="J13" s="74" t="s">
        <v>462</v>
      </c>
      <c r="K13" s="34"/>
    </row>
    <row r="14" spans="1:11" ht="14.4" customHeight="1">
      <c r="A14" s="55"/>
      <c r="B14" s="458" t="s">
        <v>291</v>
      </c>
      <c r="C14" s="56"/>
      <c r="D14" s="56"/>
      <c r="E14" s="56"/>
      <c r="F14" s="62"/>
      <c r="G14" s="62"/>
      <c r="H14" s="599" t="s">
        <v>67</v>
      </c>
      <c r="I14" s="599"/>
      <c r="J14" s="599"/>
      <c r="K14" s="34"/>
    </row>
    <row r="15" spans="1:11" ht="14.4" customHeight="1">
      <c r="A15" s="49"/>
      <c r="B15" s="44"/>
      <c r="C15" s="596"/>
      <c r="D15" s="596"/>
      <c r="E15" s="596"/>
      <c r="F15" s="596"/>
      <c r="G15" s="44"/>
      <c r="H15" s="44"/>
      <c r="I15" s="585"/>
      <c r="J15" s="585"/>
      <c r="K15" s="34"/>
    </row>
    <row r="16" spans="1:11" ht="4.5" customHeight="1">
      <c r="A16" s="590"/>
      <c r="B16" s="591"/>
      <c r="C16" s="591"/>
      <c r="D16" s="43"/>
      <c r="E16" s="592"/>
      <c r="F16" s="592"/>
      <c r="G16" s="43"/>
      <c r="H16" s="43"/>
      <c r="I16" s="43"/>
      <c r="J16" s="43"/>
      <c r="K16" s="48"/>
    </row>
    <row r="17" spans="1:13" ht="14.4" customHeight="1">
      <c r="A17" s="90"/>
      <c r="B17" s="95" t="s">
        <v>11</v>
      </c>
      <c r="C17" s="596" t="s">
        <v>4</v>
      </c>
      <c r="D17" s="596"/>
      <c r="E17" s="596"/>
      <c r="F17" s="596"/>
      <c r="G17" s="597" t="s">
        <v>71</v>
      </c>
      <c r="H17" s="597"/>
      <c r="I17" s="598" t="s">
        <v>72</v>
      </c>
      <c r="J17" s="598"/>
      <c r="K17" s="34"/>
    </row>
    <row r="18" spans="1:13" ht="5.25" customHeight="1">
      <c r="A18" s="49"/>
      <c r="B18" s="44"/>
      <c r="C18" s="585"/>
      <c r="D18" s="585"/>
      <c r="E18" s="585"/>
      <c r="F18" s="585"/>
      <c r="G18" s="94"/>
      <c r="H18" s="94"/>
      <c r="I18" s="44"/>
      <c r="J18" s="94"/>
      <c r="K18" s="34"/>
    </row>
    <row r="19" spans="1:13" ht="14.4" customHeight="1">
      <c r="A19" s="57"/>
      <c r="B19" s="58">
        <v>1</v>
      </c>
      <c r="C19" s="594" t="s">
        <v>325</v>
      </c>
      <c r="D19" s="594"/>
      <c r="E19" s="594"/>
      <c r="F19" s="594"/>
      <c r="G19" s="84"/>
      <c r="H19" s="59">
        <v>90</v>
      </c>
      <c r="I19" s="44"/>
      <c r="J19" s="73">
        <f>H19*B19</f>
        <v>90</v>
      </c>
      <c r="K19" s="34"/>
    </row>
    <row r="20" spans="1:13" ht="14.4" customHeight="1">
      <c r="A20" s="60"/>
      <c r="B20" s="61"/>
      <c r="C20" s="62"/>
      <c r="D20" s="62"/>
      <c r="E20" s="62"/>
      <c r="F20" s="62"/>
      <c r="G20" s="84"/>
      <c r="H20" s="59"/>
      <c r="I20" s="59"/>
      <c r="J20" s="59"/>
      <c r="K20" s="34"/>
    </row>
    <row r="21" spans="1:13" ht="14.4" customHeight="1">
      <c r="A21" s="60"/>
      <c r="B21" s="61"/>
      <c r="C21" s="62"/>
      <c r="D21" s="62"/>
      <c r="E21" s="62"/>
      <c r="F21" s="62"/>
      <c r="G21" s="63"/>
      <c r="H21" s="64"/>
      <c r="I21" s="594"/>
      <c r="J21" s="594"/>
      <c r="K21" s="34"/>
    </row>
    <row r="22" spans="1:13" ht="5.25" customHeight="1" thickBot="1">
      <c r="A22" s="65"/>
      <c r="B22" s="66"/>
      <c r="C22" s="67"/>
      <c r="D22" s="67"/>
      <c r="E22" s="67"/>
      <c r="F22" s="67"/>
      <c r="G22" s="68"/>
      <c r="H22" s="69"/>
      <c r="I22" s="595"/>
      <c r="J22" s="595"/>
      <c r="K22" s="50"/>
    </row>
    <row r="23" spans="1:13" ht="14.4" customHeight="1">
      <c r="A23" s="49"/>
      <c r="B23" s="44"/>
      <c r="C23" s="585"/>
      <c r="D23" s="585"/>
      <c r="E23" s="585"/>
      <c r="F23" s="585"/>
      <c r="G23" s="593" t="s">
        <v>54</v>
      </c>
      <c r="H23" s="593"/>
      <c r="I23" s="83" t="s">
        <v>16</v>
      </c>
      <c r="J23" s="73">
        <f>SUM(I19:J22)</f>
        <v>90</v>
      </c>
      <c r="K23" s="34"/>
    </row>
    <row r="24" spans="1:13" ht="14.4" customHeight="1">
      <c r="A24" s="70"/>
      <c r="B24" s="64"/>
      <c r="C24" s="594"/>
      <c r="D24" s="594"/>
      <c r="E24" s="594"/>
      <c r="F24" s="594"/>
      <c r="G24" s="594" t="s">
        <v>70</v>
      </c>
      <c r="H24" s="594"/>
      <c r="I24" s="83" t="s">
        <v>16</v>
      </c>
      <c r="J24" s="73">
        <f>SUM(J23/5)</f>
        <v>18</v>
      </c>
      <c r="K24" s="36"/>
    </row>
    <row r="25" spans="1:13" ht="14.4" customHeight="1">
      <c r="A25" s="49"/>
      <c r="B25" s="44"/>
      <c r="C25" s="585"/>
      <c r="D25" s="585"/>
      <c r="E25" s="585"/>
      <c r="F25" s="585"/>
      <c r="G25" s="586" t="s">
        <v>65</v>
      </c>
      <c r="H25" s="586"/>
      <c r="I25" s="96" t="s">
        <v>16</v>
      </c>
      <c r="J25" s="97">
        <f>SUM(J23:J24)</f>
        <v>108</v>
      </c>
      <c r="K25" s="36"/>
    </row>
    <row r="26" spans="1:13" ht="14.4" customHeight="1">
      <c r="A26" s="71"/>
      <c r="B26" s="62"/>
      <c r="C26" s="62"/>
      <c r="D26" s="62"/>
      <c r="E26" s="62"/>
      <c r="F26" s="62"/>
      <c r="G26" s="44"/>
      <c r="H26" s="44"/>
      <c r="I26" s="39"/>
      <c r="J26" s="39"/>
      <c r="K26" s="34"/>
    </row>
    <row r="27" spans="1:13" ht="14.4" customHeight="1">
      <c r="A27" s="46"/>
      <c r="B27" s="84"/>
      <c r="C27" s="44"/>
      <c r="D27" s="44"/>
      <c r="E27" s="39"/>
      <c r="F27" s="39"/>
      <c r="G27" s="44" t="s">
        <v>456</v>
      </c>
      <c r="H27" s="44"/>
      <c r="I27" s="39"/>
      <c r="J27" s="39"/>
      <c r="K27" s="34"/>
    </row>
    <row r="28" spans="1:13" ht="14.4" customHeight="1">
      <c r="A28" s="46"/>
      <c r="B28" s="39"/>
      <c r="C28" s="39"/>
      <c r="D28" s="44"/>
      <c r="E28" s="39"/>
      <c r="F28" s="37"/>
      <c r="G28" s="44"/>
      <c r="H28" s="44"/>
      <c r="I28" s="44"/>
      <c r="J28" s="44"/>
      <c r="K28" s="38"/>
    </row>
    <row r="29" spans="1:13" ht="14.4" customHeight="1">
      <c r="A29" s="71"/>
      <c r="B29" s="62"/>
      <c r="C29" s="62"/>
      <c r="D29" s="62"/>
      <c r="E29" s="62"/>
      <c r="F29" s="37"/>
      <c r="G29" s="37"/>
      <c r="H29" s="39"/>
      <c r="I29" s="39"/>
      <c r="J29" s="39"/>
      <c r="K29" s="52"/>
    </row>
    <row r="30" spans="1:13" ht="14.4" customHeight="1">
      <c r="A30" s="71"/>
      <c r="B30" s="44"/>
      <c r="C30" s="62"/>
      <c r="D30" s="39"/>
      <c r="E30" s="39"/>
      <c r="F30" s="37"/>
      <c r="G30" s="37"/>
      <c r="H30" s="37"/>
      <c r="I30" s="37"/>
      <c r="J30" s="37"/>
      <c r="K30" s="72"/>
    </row>
    <row r="31" spans="1:13" ht="14.4" customHeight="1">
      <c r="A31" s="71"/>
      <c r="B31" s="62"/>
      <c r="C31" s="62"/>
      <c r="D31" s="39"/>
      <c r="E31" s="39"/>
      <c r="F31" s="39"/>
      <c r="G31" s="37"/>
      <c r="H31" s="37"/>
      <c r="I31" s="37"/>
      <c r="J31" s="37"/>
      <c r="K31" s="72"/>
    </row>
    <row r="32" spans="1:13" ht="14.4" customHeight="1">
      <c r="A32" s="71"/>
      <c r="B32" s="62"/>
      <c r="C32" s="62"/>
      <c r="D32" s="39"/>
      <c r="E32" s="39"/>
      <c r="F32" s="39"/>
      <c r="G32" s="37"/>
      <c r="H32" s="37"/>
      <c r="I32" s="37"/>
      <c r="J32" s="37"/>
      <c r="K32" s="72"/>
      <c r="M32" s="47"/>
    </row>
    <row r="33" spans="1:13" ht="14.4" customHeight="1">
      <c r="A33" s="587"/>
      <c r="B33" s="588"/>
      <c r="C33" s="588"/>
      <c r="D33" s="588"/>
      <c r="E33" s="588"/>
      <c r="F33" s="588"/>
      <c r="G33" s="588"/>
      <c r="H33" s="588"/>
      <c r="I33" s="588"/>
      <c r="J33" s="588"/>
      <c r="K33" s="589"/>
      <c r="M33" s="47"/>
    </row>
    <row r="34" spans="1:13" ht="5.25" customHeight="1">
      <c r="A34" s="590"/>
      <c r="B34" s="591"/>
      <c r="C34" s="591"/>
      <c r="D34" s="43"/>
      <c r="E34" s="592"/>
      <c r="F34" s="592"/>
      <c r="G34" s="43"/>
      <c r="H34" s="43"/>
      <c r="I34" s="43"/>
      <c r="J34" s="43"/>
      <c r="K34" s="48"/>
      <c r="M34" s="47"/>
    </row>
    <row r="35" spans="1:13" s="81" customFormat="1" ht="14.4" customHeight="1">
      <c r="A35" s="91"/>
      <c r="B35" s="85" t="s">
        <v>444</v>
      </c>
      <c r="C35" s="85"/>
      <c r="D35" s="85"/>
      <c r="E35" s="85"/>
      <c r="F35" s="85"/>
      <c r="G35" s="85"/>
      <c r="H35" s="85"/>
      <c r="I35" s="85"/>
      <c r="J35" s="86" t="s">
        <v>59</v>
      </c>
      <c r="K35" s="72"/>
      <c r="M35" s="93"/>
    </row>
    <row r="36" spans="1:13" s="82" customFormat="1" ht="5.25" customHeight="1">
      <c r="A36" s="92"/>
      <c r="B36" s="87"/>
      <c r="C36" s="87"/>
      <c r="D36" s="87"/>
      <c r="E36" s="87"/>
      <c r="F36" s="87"/>
      <c r="G36" s="87"/>
      <c r="H36" s="87"/>
      <c r="I36" s="87"/>
      <c r="J36" s="88"/>
      <c r="K36" s="72"/>
      <c r="M36" s="16"/>
    </row>
    <row r="37" spans="1:13" s="82" customFormat="1" ht="12" customHeight="1">
      <c r="A37" s="92"/>
      <c r="B37" s="87" t="s">
        <v>63</v>
      </c>
      <c r="C37" s="87"/>
      <c r="D37" s="87"/>
      <c r="E37" s="87"/>
      <c r="F37" s="87"/>
      <c r="G37" s="87"/>
      <c r="H37" s="87"/>
      <c r="I37" s="87"/>
      <c r="J37" s="88" t="s">
        <v>60</v>
      </c>
      <c r="K37" s="72"/>
      <c r="M37" s="16"/>
    </row>
    <row r="38" spans="1:13" s="82" customFormat="1" ht="12" customHeight="1">
      <c r="A38" s="92"/>
      <c r="B38" s="87" t="s">
        <v>64</v>
      </c>
      <c r="C38" s="87"/>
      <c r="D38" s="87"/>
      <c r="E38" s="87"/>
      <c r="F38" s="87"/>
      <c r="G38" s="87"/>
      <c r="H38" s="87"/>
      <c r="I38" s="87"/>
      <c r="J38" s="88" t="s">
        <v>61</v>
      </c>
      <c r="K38" s="72"/>
      <c r="M38" s="16"/>
    </row>
    <row r="39" spans="1:13" s="82" customFormat="1" ht="12" customHeight="1">
      <c r="A39" s="92"/>
      <c r="B39" s="87" t="s">
        <v>68</v>
      </c>
      <c r="C39" s="87"/>
      <c r="D39" s="87"/>
      <c r="E39" s="87"/>
      <c r="F39" s="87"/>
      <c r="G39" s="87"/>
      <c r="H39" s="87"/>
      <c r="I39" s="87"/>
      <c r="J39" s="88" t="s">
        <v>62</v>
      </c>
      <c r="K39" s="72"/>
    </row>
    <row r="40" spans="1:13" ht="14.4" customHeight="1" thickBot="1">
      <c r="A40" s="582"/>
      <c r="B40" s="583"/>
      <c r="C40" s="583"/>
      <c r="D40" s="79"/>
      <c r="E40" s="584"/>
      <c r="F40" s="584"/>
      <c r="G40" s="79"/>
      <c r="H40" s="79"/>
      <c r="I40" s="79"/>
      <c r="J40" s="79"/>
      <c r="K40" s="80"/>
    </row>
    <row r="41" spans="1:13" ht="15" thickTop="1"/>
  </sheetData>
  <mergeCells count="44">
    <mergeCell ref="A1:C1"/>
    <mergeCell ref="E1:F1"/>
    <mergeCell ref="B2:D2"/>
    <mergeCell ref="I2:J2"/>
    <mergeCell ref="B3:D3"/>
    <mergeCell ref="I3:J3"/>
    <mergeCell ref="H14:J14"/>
    <mergeCell ref="C15:F15"/>
    <mergeCell ref="I15:J15"/>
    <mergeCell ref="B4:D4"/>
    <mergeCell ref="I4:J4"/>
    <mergeCell ref="I5:J5"/>
    <mergeCell ref="A6:C6"/>
    <mergeCell ref="E6:F6"/>
    <mergeCell ref="A7:C7"/>
    <mergeCell ref="E7:F7"/>
    <mergeCell ref="A8:F8"/>
    <mergeCell ref="E9:F9"/>
    <mergeCell ref="E10:F10"/>
    <mergeCell ref="E11:F11"/>
    <mergeCell ref="A16:C16"/>
    <mergeCell ref="E16:F16"/>
    <mergeCell ref="G17:H17"/>
    <mergeCell ref="I17:J17"/>
    <mergeCell ref="C19:F19"/>
    <mergeCell ref="I21:J21"/>
    <mergeCell ref="I22:J22"/>
    <mergeCell ref="C18:D18"/>
    <mergeCell ref="E18:F18"/>
    <mergeCell ref="C17:F17"/>
    <mergeCell ref="C23:D23"/>
    <mergeCell ref="E23:F23"/>
    <mergeCell ref="G23:H23"/>
    <mergeCell ref="C24:D24"/>
    <mergeCell ref="E24:F24"/>
    <mergeCell ref="G24:H24"/>
    <mergeCell ref="A40:C40"/>
    <mergeCell ref="E40:F40"/>
    <mergeCell ref="C25:D25"/>
    <mergeCell ref="E25:F25"/>
    <mergeCell ref="G25:H25"/>
    <mergeCell ref="A33:K33"/>
    <mergeCell ref="A34:C34"/>
    <mergeCell ref="E34:F34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/>
  <dimension ref="B1:E36"/>
  <sheetViews>
    <sheetView showGridLines="0" topLeftCell="A22" zoomScaleNormal="100" workbookViewId="0">
      <selection activeCell="E36" sqref="B2:E36"/>
    </sheetView>
  </sheetViews>
  <sheetFormatPr baseColWidth="10" defaultRowHeight="14.5"/>
  <cols>
    <col min="2" max="2" width="8.6328125" customWidth="1"/>
    <col min="3" max="3" width="13.1796875" customWidth="1"/>
    <col min="4" max="4" width="13.08984375" customWidth="1"/>
    <col min="5" max="5" width="8.6328125" customWidth="1"/>
  </cols>
  <sheetData>
    <row r="1" spans="2:5" ht="15" thickBot="1"/>
    <row r="2" spans="2:5">
      <c r="B2" s="98"/>
      <c r="C2" s="99"/>
      <c r="D2" s="99"/>
      <c r="E2" s="100"/>
    </row>
    <row r="3" spans="2:5" ht="30">
      <c r="B3" s="610" t="s">
        <v>41</v>
      </c>
      <c r="C3" s="611"/>
      <c r="D3" s="611"/>
      <c r="E3" s="612"/>
    </row>
    <row r="4" spans="2:5" s="29" customFormat="1" ht="25">
      <c r="B4" s="613" t="s">
        <v>42</v>
      </c>
      <c r="C4" s="614"/>
      <c r="D4" s="614"/>
      <c r="E4" s="615"/>
    </row>
    <row r="5" spans="2:5" ht="15" customHeight="1">
      <c r="B5" s="101"/>
      <c r="C5" s="102"/>
      <c r="D5" s="102"/>
      <c r="E5" s="103"/>
    </row>
    <row r="6" spans="2:5" ht="15" customHeight="1">
      <c r="B6" s="104"/>
      <c r="C6" s="616" t="s">
        <v>75</v>
      </c>
      <c r="D6" s="616"/>
      <c r="E6" s="105"/>
    </row>
    <row r="7" spans="2:5">
      <c r="B7" s="104"/>
      <c r="C7" s="609" t="s">
        <v>76</v>
      </c>
      <c r="D7" s="609"/>
      <c r="E7" s="105"/>
    </row>
    <row r="8" spans="2:5">
      <c r="B8" s="104"/>
      <c r="C8" s="609"/>
      <c r="D8" s="609"/>
      <c r="E8" s="105"/>
    </row>
    <row r="9" spans="2:5">
      <c r="B9" s="106"/>
      <c r="C9" s="4"/>
      <c r="D9" s="4"/>
      <c r="E9" s="103"/>
    </row>
    <row r="10" spans="2:5">
      <c r="B10" s="89" t="s">
        <v>14</v>
      </c>
      <c r="C10" s="107" t="s">
        <v>426</v>
      </c>
      <c r="D10" s="12"/>
      <c r="E10" s="103"/>
    </row>
    <row r="11" spans="2:5">
      <c r="B11" s="106"/>
      <c r="C11" s="4"/>
      <c r="D11" s="4"/>
      <c r="E11" s="103"/>
    </row>
    <row r="12" spans="2:5">
      <c r="B12" s="106" t="s">
        <v>43</v>
      </c>
      <c r="C12" s="4"/>
      <c r="D12" s="1"/>
      <c r="E12" s="108"/>
    </row>
    <row r="13" spans="2:5">
      <c r="B13" s="106"/>
      <c r="C13" s="4"/>
      <c r="D13" s="3"/>
      <c r="E13" s="109"/>
    </row>
    <row r="14" spans="2:5">
      <c r="B14" s="106"/>
      <c r="C14" s="4"/>
      <c r="D14" s="3"/>
      <c r="E14" s="109"/>
    </row>
    <row r="15" spans="2:5">
      <c r="B15" s="106"/>
      <c r="C15" s="4"/>
      <c r="D15" s="4"/>
      <c r="E15" s="103"/>
    </row>
    <row r="16" spans="2:5">
      <c r="B16" s="106" t="s">
        <v>296</v>
      </c>
      <c r="C16" s="4"/>
      <c r="D16" s="4" t="s">
        <v>44</v>
      </c>
      <c r="E16" s="103">
        <v>1.49</v>
      </c>
    </row>
    <row r="17" spans="2:5">
      <c r="B17" s="106" t="s">
        <v>297</v>
      </c>
      <c r="C17" s="4"/>
      <c r="D17" s="4" t="s">
        <v>44</v>
      </c>
      <c r="E17" s="103">
        <v>1.49</v>
      </c>
    </row>
    <row r="18" spans="2:5">
      <c r="B18" s="106" t="s">
        <v>298</v>
      </c>
      <c r="C18" s="4"/>
      <c r="D18" s="4" t="s">
        <v>44</v>
      </c>
      <c r="E18" s="103">
        <v>1.49</v>
      </c>
    </row>
    <row r="19" spans="2:5">
      <c r="B19" s="106" t="s">
        <v>299</v>
      </c>
      <c r="C19" s="4"/>
      <c r="D19" s="4" t="s">
        <v>44</v>
      </c>
      <c r="E19" s="103">
        <v>1.49</v>
      </c>
    </row>
    <row r="20" spans="2:5">
      <c r="B20" s="106"/>
      <c r="C20" s="4" t="s">
        <v>45</v>
      </c>
      <c r="D20" s="4"/>
      <c r="E20" s="103"/>
    </row>
    <row r="21" spans="2:5">
      <c r="B21" s="106" t="s">
        <v>46</v>
      </c>
      <c r="C21" s="4"/>
      <c r="D21" s="4" t="s">
        <v>44</v>
      </c>
      <c r="E21" s="103">
        <v>0.87</v>
      </c>
    </row>
    <row r="22" spans="2:5">
      <c r="B22" s="106"/>
      <c r="C22" s="4"/>
      <c r="D22" s="4"/>
      <c r="E22" s="103"/>
    </row>
    <row r="23" spans="2:5">
      <c r="B23" s="110"/>
      <c r="C23" s="31"/>
      <c r="D23" s="31"/>
      <c r="E23" s="111"/>
    </row>
    <row r="24" spans="2:5" ht="15" thickBot="1">
      <c r="B24" s="112" t="s">
        <v>40</v>
      </c>
      <c r="C24" s="33"/>
      <c r="D24" s="32" t="s">
        <v>16</v>
      </c>
      <c r="E24" s="113">
        <f>SUM(E16:E23)</f>
        <v>6.83</v>
      </c>
    </row>
    <row r="25" spans="2:5" ht="15" thickTop="1">
      <c r="B25" s="114" t="s">
        <v>47</v>
      </c>
      <c r="C25" s="4"/>
      <c r="D25" s="4"/>
      <c r="E25" s="115">
        <v>10</v>
      </c>
    </row>
    <row r="26" spans="2:5">
      <c r="B26" s="114" t="s">
        <v>48</v>
      </c>
      <c r="C26" s="4"/>
      <c r="D26" s="4" t="s">
        <v>16</v>
      </c>
      <c r="E26" s="115">
        <f>E25-E24</f>
        <v>3.17</v>
      </c>
    </row>
    <row r="27" spans="2:5">
      <c r="B27" s="106"/>
      <c r="C27" s="4"/>
      <c r="D27" s="4"/>
      <c r="E27" s="103"/>
    </row>
    <row r="28" spans="2:5">
      <c r="B28" s="106" t="s">
        <v>49</v>
      </c>
      <c r="C28" s="4"/>
      <c r="D28" s="116">
        <f>E24</f>
        <v>6.83</v>
      </c>
      <c r="E28" s="115">
        <f>D28/120*20</f>
        <v>1.1383333333333332</v>
      </c>
    </row>
    <row r="29" spans="2:5">
      <c r="B29" s="106"/>
      <c r="C29" s="4"/>
      <c r="D29" s="4"/>
      <c r="E29" s="103"/>
    </row>
    <row r="30" spans="2:5">
      <c r="B30" s="106"/>
      <c r="C30" s="609" t="s">
        <v>74</v>
      </c>
      <c r="D30" s="609"/>
      <c r="E30" s="103"/>
    </row>
    <row r="31" spans="2:5">
      <c r="B31" s="106"/>
      <c r="C31" s="609" t="s">
        <v>77</v>
      </c>
      <c r="D31" s="609"/>
      <c r="E31" s="103"/>
    </row>
    <row r="32" spans="2:5">
      <c r="B32" s="106"/>
      <c r="C32" s="609" t="s">
        <v>73</v>
      </c>
      <c r="D32" s="609"/>
      <c r="E32" s="103"/>
    </row>
    <row r="33" spans="2:5">
      <c r="B33" s="106"/>
      <c r="C33" s="4"/>
      <c r="D33" s="117"/>
      <c r="E33" s="103"/>
    </row>
    <row r="34" spans="2:5">
      <c r="B34" s="118" t="s">
        <v>50</v>
      </c>
      <c r="C34" s="116">
        <f ca="1">INT(RAND()*100000)</f>
        <v>32909</v>
      </c>
      <c r="D34" s="4"/>
      <c r="E34" s="103"/>
    </row>
    <row r="35" spans="2:5">
      <c r="B35" s="118" t="s">
        <v>51</v>
      </c>
      <c r="C35" s="4" t="str">
        <f ca="1">CONCATENATE("20-",C34)</f>
        <v>20-32909</v>
      </c>
      <c r="D35" s="4"/>
      <c r="E35" s="103"/>
    </row>
    <row r="36" spans="2:5" ht="15" thickBot="1">
      <c r="B36" s="119"/>
      <c r="C36" s="13"/>
      <c r="D36" s="13"/>
      <c r="E36" s="120"/>
    </row>
  </sheetData>
  <mergeCells count="8">
    <mergeCell ref="C31:D31"/>
    <mergeCell ref="C32:D32"/>
    <mergeCell ref="B3:E3"/>
    <mergeCell ref="B4:E4"/>
    <mergeCell ref="C6:D6"/>
    <mergeCell ref="C7:D7"/>
    <mergeCell ref="C8:D8"/>
    <mergeCell ref="C30:D30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DFA96-30DF-40CE-A6C9-89817AEC2B81}">
  <dimension ref="B1:S27"/>
  <sheetViews>
    <sheetView workbookViewId="0">
      <selection activeCell="N21" sqref="N21"/>
    </sheetView>
  </sheetViews>
  <sheetFormatPr baseColWidth="10" defaultColWidth="10.6328125" defaultRowHeight="14.5"/>
  <cols>
    <col min="1" max="1" width="4.36328125" style="559" customWidth="1"/>
    <col min="2" max="2" width="2.08984375" style="195" customWidth="1"/>
    <col min="3" max="3" width="7.81640625" style="196" customWidth="1"/>
    <col min="4" max="4" width="9.08984375" style="196" customWidth="1"/>
    <col min="5" max="5" width="13.90625" style="196" customWidth="1"/>
    <col min="6" max="6" width="11.81640625" style="196" customWidth="1"/>
    <col min="7" max="7" width="10.6328125" style="196" customWidth="1"/>
    <col min="8" max="8" width="4.36328125" style="196" customWidth="1"/>
    <col min="9" max="9" width="10.36328125" style="196" customWidth="1"/>
    <col min="10" max="10" width="7.08984375" style="196" bestFit="1" customWidth="1"/>
    <col min="11" max="11" width="6.81640625" style="196" customWidth="1"/>
    <col min="12" max="12" width="2.36328125" style="196" customWidth="1"/>
    <col min="13" max="13" width="2" style="196" customWidth="1"/>
    <col min="14" max="14" width="13.26953125" style="196" customWidth="1"/>
    <col min="15" max="15" width="2.26953125" style="196" customWidth="1"/>
    <col min="16" max="16" width="10.6328125" style="559"/>
    <col min="17" max="17" width="16.6328125" style="559" customWidth="1"/>
    <col min="18" max="16384" width="10.6328125" style="559"/>
  </cols>
  <sheetData>
    <row r="1" spans="2:19"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2:19">
      <c r="B2" s="148"/>
      <c r="C2" s="149"/>
      <c r="D2" s="149"/>
      <c r="E2" s="150" t="s">
        <v>190</v>
      </c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2:19" ht="15.5">
      <c r="B3" s="148"/>
      <c r="C3" s="151"/>
      <c r="D3" s="149"/>
      <c r="E3" s="150" t="s">
        <v>189</v>
      </c>
      <c r="F3" s="644" t="s">
        <v>161</v>
      </c>
      <c r="G3" s="645"/>
      <c r="H3" s="645"/>
      <c r="I3" s="149"/>
      <c r="J3" s="152" t="s">
        <v>162</v>
      </c>
      <c r="K3" s="149"/>
      <c r="L3" s="153"/>
      <c r="M3" s="153"/>
      <c r="N3" s="154">
        <f>'Beleg 11) Bank 1'!N21</f>
        <v>61935.32</v>
      </c>
      <c r="O3" s="149"/>
    </row>
    <row r="4" spans="2:19">
      <c r="B4" s="155"/>
      <c r="C4" s="156"/>
      <c r="D4" s="157"/>
      <c r="E4" s="150" t="s">
        <v>163</v>
      </c>
      <c r="F4" s="157"/>
      <c r="G4" s="157"/>
      <c r="H4" s="157"/>
      <c r="I4" s="157"/>
      <c r="J4" s="157"/>
      <c r="K4" s="157"/>
      <c r="L4" s="157"/>
      <c r="M4" s="157"/>
      <c r="N4" s="149"/>
      <c r="O4" s="149"/>
    </row>
    <row r="5" spans="2:19">
      <c r="B5" s="155"/>
      <c r="C5" s="158"/>
      <c r="D5" s="159"/>
      <c r="E5" s="159"/>
      <c r="F5" s="159"/>
      <c r="G5" s="159"/>
      <c r="H5" s="157"/>
      <c r="I5" s="157"/>
      <c r="J5" s="155"/>
      <c r="K5" s="160"/>
      <c r="L5" s="160"/>
      <c r="M5" s="161"/>
      <c r="N5" s="149"/>
      <c r="O5" s="149"/>
    </row>
    <row r="6" spans="2:19">
      <c r="B6" s="157"/>
      <c r="C6" s="149" t="s">
        <v>164</v>
      </c>
      <c r="D6" s="149"/>
      <c r="E6" s="159"/>
      <c r="F6" s="159"/>
      <c r="G6" s="159"/>
      <c r="H6" s="157"/>
      <c r="I6" s="157"/>
      <c r="J6" s="159" t="s">
        <v>165</v>
      </c>
      <c r="K6" s="149"/>
      <c r="L6" s="159" t="s">
        <v>166</v>
      </c>
      <c r="M6" s="161"/>
      <c r="N6" s="149"/>
      <c r="O6" s="149"/>
      <c r="Q6" s="559" t="s">
        <v>469</v>
      </c>
    </row>
    <row r="7" spans="2:19" ht="15" customHeight="1">
      <c r="B7" s="155"/>
      <c r="C7" s="162"/>
      <c r="D7" s="149"/>
      <c r="E7" s="149"/>
      <c r="F7" s="149"/>
      <c r="G7" s="149"/>
      <c r="H7" s="149"/>
      <c r="I7" s="157"/>
      <c r="J7" s="160"/>
      <c r="K7" s="149"/>
      <c r="L7" s="149"/>
      <c r="M7" s="149"/>
      <c r="N7" s="149"/>
      <c r="O7" s="646" t="s">
        <v>167</v>
      </c>
    </row>
    <row r="8" spans="2:19">
      <c r="B8" s="648"/>
      <c r="C8" s="649" t="s">
        <v>364</v>
      </c>
      <c r="D8" s="650"/>
      <c r="E8" s="650"/>
      <c r="F8" s="650"/>
      <c r="G8" s="650"/>
      <c r="H8" s="650"/>
      <c r="I8" s="650"/>
      <c r="J8" s="164" t="s">
        <v>438</v>
      </c>
      <c r="K8" s="165"/>
      <c r="L8" s="560"/>
      <c r="M8" s="560"/>
      <c r="N8" s="560">
        <v>-36100.120000000003</v>
      </c>
      <c r="O8" s="647"/>
      <c r="Q8" s="559" t="s">
        <v>470</v>
      </c>
      <c r="S8" s="559">
        <v>108</v>
      </c>
    </row>
    <row r="9" spans="2:19">
      <c r="B9" s="648"/>
      <c r="C9" s="170" t="s">
        <v>452</v>
      </c>
      <c r="D9" s="169"/>
      <c r="E9" s="558"/>
      <c r="F9" s="558"/>
      <c r="G9" s="558"/>
      <c r="H9" s="558"/>
      <c r="I9" s="558"/>
      <c r="J9" s="164" t="s">
        <v>438</v>
      </c>
      <c r="K9" s="165"/>
      <c r="L9" s="560"/>
      <c r="M9" s="560"/>
      <c r="N9" s="560">
        <v>-72</v>
      </c>
      <c r="O9" s="647"/>
      <c r="Q9" s="568" t="s">
        <v>471</v>
      </c>
      <c r="R9" s="559">
        <f>S8*2.5%</f>
        <v>2.7</v>
      </c>
    </row>
    <row r="10" spans="2:19">
      <c r="B10" s="648"/>
      <c r="C10" s="170" t="s">
        <v>449</v>
      </c>
      <c r="D10" s="169"/>
      <c r="E10" s="558"/>
      <c r="F10" s="558"/>
      <c r="G10" s="558"/>
      <c r="H10" s="558"/>
      <c r="I10" s="558"/>
      <c r="J10" s="164" t="s">
        <v>450</v>
      </c>
      <c r="K10" s="165"/>
      <c r="L10" s="560"/>
      <c r="M10" s="560"/>
      <c r="N10" s="560">
        <v>519.57000000000005</v>
      </c>
      <c r="O10" s="647"/>
      <c r="Q10" s="568" t="s">
        <v>472</v>
      </c>
      <c r="R10" s="559">
        <v>3.9</v>
      </c>
    </row>
    <row r="11" spans="2:19">
      <c r="B11" s="648"/>
      <c r="C11" s="170" t="s">
        <v>457</v>
      </c>
      <c r="D11" s="169"/>
      <c r="E11" s="558"/>
      <c r="F11" s="558"/>
      <c r="G11" s="558"/>
      <c r="H11" s="558"/>
      <c r="I11" s="558"/>
      <c r="J11" s="164" t="s">
        <v>459</v>
      </c>
      <c r="K11" s="165"/>
      <c r="L11" s="560"/>
      <c r="M11" s="560"/>
      <c r="N11" s="560">
        <v>-1286.49</v>
      </c>
      <c r="O11" s="647"/>
      <c r="Q11" s="568" t="s">
        <v>473</v>
      </c>
      <c r="R11" s="559">
        <f>(R9+R10)*20%</f>
        <v>1.32</v>
      </c>
      <c r="S11" s="559">
        <f>-(R9+R10+R11)</f>
        <v>-7.92</v>
      </c>
    </row>
    <row r="12" spans="2:19">
      <c r="B12" s="648"/>
      <c r="C12" s="567" t="s">
        <v>467</v>
      </c>
      <c r="D12" s="567"/>
      <c r="E12" s="567"/>
      <c r="F12" s="567"/>
      <c r="G12" s="567"/>
      <c r="H12" s="567"/>
      <c r="I12" s="567"/>
      <c r="J12" s="164" t="s">
        <v>460</v>
      </c>
      <c r="K12" s="165"/>
      <c r="L12" s="560"/>
      <c r="M12" s="560"/>
      <c r="N12" s="560">
        <v>100.8</v>
      </c>
      <c r="O12" s="647"/>
      <c r="Q12" s="559" t="s">
        <v>474</v>
      </c>
      <c r="S12" s="559">
        <f>S8+S11</f>
        <v>100.08</v>
      </c>
    </row>
    <row r="13" spans="2:19">
      <c r="B13" s="648"/>
      <c r="C13" s="189" t="s">
        <v>468</v>
      </c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647"/>
    </row>
    <row r="14" spans="2:19">
      <c r="B14" s="648"/>
      <c r="C14" s="169" t="s">
        <v>466</v>
      </c>
      <c r="D14" s="558"/>
      <c r="E14" s="558"/>
      <c r="F14" s="558"/>
      <c r="G14" s="558"/>
      <c r="H14" s="558"/>
      <c r="I14" s="558"/>
      <c r="J14" s="164" t="s">
        <v>358</v>
      </c>
      <c r="K14" s="165"/>
      <c r="L14" s="560"/>
      <c r="M14" s="560"/>
      <c r="N14" s="560">
        <v>-11.4</v>
      </c>
      <c r="O14" s="647"/>
    </row>
    <row r="15" spans="2:19">
      <c r="B15" s="648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647"/>
    </row>
    <row r="16" spans="2:19">
      <c r="B16" s="648"/>
      <c r="C16" s="171"/>
      <c r="D16" s="651"/>
      <c r="E16" s="651"/>
      <c r="F16" s="651"/>
      <c r="G16" s="651"/>
      <c r="H16" s="651"/>
      <c r="I16" s="651"/>
      <c r="J16" s="164"/>
      <c r="K16" s="165"/>
      <c r="L16" s="652"/>
      <c r="M16" s="652"/>
      <c r="N16" s="652"/>
      <c r="O16" s="647"/>
    </row>
    <row r="17" spans="2:19">
      <c r="B17" s="648"/>
      <c r="C17" s="173"/>
      <c r="D17" s="174"/>
      <c r="E17" s="174"/>
      <c r="F17" s="174"/>
      <c r="G17" s="174"/>
      <c r="H17" s="174"/>
      <c r="I17" s="174"/>
      <c r="J17" s="175"/>
      <c r="K17" s="176"/>
      <c r="L17" s="177"/>
      <c r="M17" s="177"/>
      <c r="N17" s="177"/>
      <c r="O17" s="647"/>
    </row>
    <row r="18" spans="2:19" ht="15" customHeight="1">
      <c r="B18" s="648"/>
      <c r="C18" s="656" t="s">
        <v>479</v>
      </c>
      <c r="D18" s="656"/>
      <c r="E18" s="656"/>
      <c r="F18" s="656"/>
      <c r="G18" s="178"/>
      <c r="H18" s="178"/>
      <c r="I18" s="178"/>
      <c r="J18" s="152" t="s">
        <v>169</v>
      </c>
      <c r="K18" s="149"/>
      <c r="L18" s="179"/>
      <c r="M18" s="179"/>
      <c r="N18" s="180">
        <f>N10+N12</f>
        <v>620.37</v>
      </c>
      <c r="O18" s="647"/>
    </row>
    <row r="19" spans="2:19">
      <c r="B19" s="648"/>
      <c r="C19" s="656"/>
      <c r="D19" s="656"/>
      <c r="E19" s="656"/>
      <c r="F19" s="656"/>
      <c r="G19" s="153"/>
      <c r="H19" s="178"/>
      <c r="I19" s="178"/>
      <c r="J19" s="152" t="s">
        <v>170</v>
      </c>
      <c r="K19" s="149"/>
      <c r="L19" s="179"/>
      <c r="M19" s="179"/>
      <c r="N19" s="180">
        <f>N8+N9+N11+N14</f>
        <v>-37470.01</v>
      </c>
      <c r="O19" s="647"/>
    </row>
    <row r="20" spans="2:19">
      <c r="B20" s="648"/>
      <c r="C20" s="656"/>
      <c r="D20" s="656"/>
      <c r="E20" s="656"/>
      <c r="F20" s="656"/>
      <c r="G20" s="153"/>
      <c r="H20" s="178"/>
      <c r="I20" s="178"/>
      <c r="J20" s="152" t="s">
        <v>171</v>
      </c>
      <c r="K20" s="149"/>
      <c r="L20" s="179"/>
      <c r="M20" s="179"/>
      <c r="N20" s="149"/>
      <c r="O20" s="647"/>
    </row>
    <row r="21" spans="2:19">
      <c r="B21" s="648"/>
      <c r="C21" s="656"/>
      <c r="D21" s="656"/>
      <c r="E21" s="656"/>
      <c r="F21" s="656"/>
      <c r="G21" s="153"/>
      <c r="H21" s="178"/>
      <c r="I21" s="178"/>
      <c r="J21" s="181" t="s">
        <v>172</v>
      </c>
      <c r="K21" s="149"/>
      <c r="L21" s="179"/>
      <c r="M21" s="179"/>
      <c r="N21" s="182">
        <f>N3+N18+N19</f>
        <v>25085.68</v>
      </c>
      <c r="O21" s="647"/>
      <c r="Q21" s="231"/>
      <c r="R21" s="231"/>
      <c r="S21" s="231"/>
    </row>
    <row r="22" spans="2:19">
      <c r="B22" s="648"/>
      <c r="C22" s="183" t="s">
        <v>478</v>
      </c>
      <c r="D22" s="184"/>
      <c r="E22" s="184"/>
      <c r="F22" s="185" t="s">
        <v>475</v>
      </c>
      <c r="G22" s="186"/>
      <c r="H22" s="187" t="s">
        <v>188</v>
      </c>
      <c r="I22" s="187"/>
      <c r="J22" s="188"/>
      <c r="K22" s="169"/>
      <c r="L22" s="653">
        <v>2000554477</v>
      </c>
      <c r="M22" s="654"/>
      <c r="N22" s="653"/>
      <c r="O22" s="647"/>
    </row>
    <row r="23" spans="2:19">
      <c r="B23" s="648"/>
      <c r="C23" s="189" t="s">
        <v>175</v>
      </c>
      <c r="D23" s="190"/>
      <c r="E23" s="190" t="s">
        <v>176</v>
      </c>
      <c r="F23" s="189" t="s">
        <v>177</v>
      </c>
      <c r="G23" s="561"/>
      <c r="H23" s="655" t="s">
        <v>178</v>
      </c>
      <c r="I23" s="650"/>
      <c r="J23" s="650"/>
      <c r="K23" s="189"/>
      <c r="L23" s="655" t="s">
        <v>179</v>
      </c>
      <c r="M23" s="655"/>
      <c r="N23" s="655"/>
      <c r="O23" s="647"/>
    </row>
    <row r="24" spans="2:19">
      <c r="B24" s="155"/>
      <c r="C24" s="193"/>
      <c r="D24" s="157"/>
      <c r="E24" s="157"/>
      <c r="F24" s="157"/>
      <c r="G24" s="157"/>
      <c r="H24" s="157"/>
      <c r="I24" s="157"/>
      <c r="J24" s="157"/>
      <c r="K24" s="194"/>
      <c r="L24" s="194"/>
      <c r="M24" s="157"/>
      <c r="N24" s="149"/>
      <c r="O24" s="149"/>
    </row>
    <row r="25" spans="2:19">
      <c r="K25" s="197"/>
      <c r="L25" s="197"/>
    </row>
    <row r="26" spans="2:19">
      <c r="I26" s="198"/>
      <c r="J26" s="199"/>
      <c r="K26" s="643"/>
      <c r="L26" s="643"/>
      <c r="M26" s="198"/>
    </row>
    <row r="27" spans="2:19">
      <c r="I27" s="198"/>
      <c r="J27" s="199"/>
      <c r="K27" s="643"/>
      <c r="L27" s="643"/>
      <c r="M27" s="198"/>
    </row>
  </sheetData>
  <mergeCells count="12">
    <mergeCell ref="K26:L26"/>
    <mergeCell ref="K27:L27"/>
    <mergeCell ref="C18:F21"/>
    <mergeCell ref="F3:H3"/>
    <mergeCell ref="O7:O23"/>
    <mergeCell ref="B8:B23"/>
    <mergeCell ref="C8:I8"/>
    <mergeCell ref="D16:I16"/>
    <mergeCell ref="L16:N16"/>
    <mergeCell ref="L22:N22"/>
    <mergeCell ref="H23:J23"/>
    <mergeCell ref="L23:N2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FD99D-CE87-4932-BD7F-3DAED1257346}">
  <dimension ref="A1:I49"/>
  <sheetViews>
    <sheetView topLeftCell="A33" workbookViewId="0">
      <selection activeCell="I42" sqref="A1:I42"/>
    </sheetView>
  </sheetViews>
  <sheetFormatPr baseColWidth="10" defaultRowHeight="14.5"/>
  <cols>
    <col min="1" max="1" width="3.08984375" style="407" customWidth="1"/>
    <col min="4" max="4" width="19.08984375" bestFit="1" customWidth="1"/>
    <col min="9" max="9" width="5.08984375" customWidth="1"/>
  </cols>
  <sheetData>
    <row r="1" spans="1:9">
      <c r="A1" s="232"/>
      <c r="B1" s="233"/>
      <c r="C1" s="233"/>
      <c r="D1" s="233"/>
      <c r="E1" s="233"/>
      <c r="F1" s="233"/>
      <c r="G1" s="233"/>
      <c r="H1" s="233"/>
      <c r="I1" s="234"/>
    </row>
    <row r="2" spans="1:9">
      <c r="A2" s="235"/>
      <c r="B2" s="40"/>
      <c r="C2" s="40"/>
      <c r="D2" s="40"/>
      <c r="E2" s="40"/>
      <c r="F2" s="40"/>
      <c r="G2" s="40"/>
      <c r="H2" s="40"/>
      <c r="I2" s="236"/>
    </row>
    <row r="3" spans="1:9">
      <c r="A3" s="235"/>
      <c r="B3" s="40"/>
      <c r="C3" s="40"/>
      <c r="D3" s="40"/>
      <c r="E3" s="40"/>
      <c r="F3" s="40"/>
      <c r="G3" s="40"/>
      <c r="H3" s="40"/>
      <c r="I3" s="236"/>
    </row>
    <row r="4" spans="1:9">
      <c r="A4" s="235"/>
      <c r="B4" s="40"/>
      <c r="C4" s="40"/>
      <c r="D4" s="40"/>
      <c r="E4" s="40"/>
      <c r="F4" s="40"/>
      <c r="G4" s="40"/>
      <c r="H4" s="40"/>
      <c r="I4" s="236"/>
    </row>
    <row r="5" spans="1:9">
      <c r="A5" s="235"/>
      <c r="B5" s="40"/>
      <c r="C5" s="40"/>
      <c r="D5" s="40"/>
      <c r="E5" s="40"/>
      <c r="F5" s="40"/>
      <c r="G5" s="40"/>
      <c r="H5" s="40"/>
      <c r="I5" s="236"/>
    </row>
    <row r="6" spans="1:9">
      <c r="A6" s="235"/>
      <c r="B6" s="40"/>
      <c r="C6" s="40"/>
      <c r="D6" s="40"/>
      <c r="E6" s="40"/>
      <c r="F6" s="40"/>
      <c r="G6" s="40"/>
      <c r="H6" s="40"/>
      <c r="I6" s="236"/>
    </row>
    <row r="7" spans="1:9">
      <c r="A7" s="235"/>
      <c r="B7" s="40" t="s">
        <v>365</v>
      </c>
      <c r="C7" s="40"/>
      <c r="D7" s="40"/>
      <c r="E7" s="40"/>
      <c r="F7" s="40"/>
      <c r="G7" s="40"/>
      <c r="H7" s="40"/>
      <c r="I7" s="236"/>
    </row>
    <row r="8" spans="1:9">
      <c r="A8" s="235"/>
      <c r="B8" s="40" t="s">
        <v>366</v>
      </c>
      <c r="C8" s="40"/>
      <c r="D8" s="40"/>
      <c r="E8" s="40"/>
      <c r="F8" s="40"/>
      <c r="G8" s="40"/>
      <c r="H8" s="40"/>
      <c r="I8" s="236"/>
    </row>
    <row r="9" spans="1:9">
      <c r="A9" s="235"/>
      <c r="B9" s="40" t="s">
        <v>367</v>
      </c>
      <c r="C9" s="40"/>
      <c r="D9" s="40"/>
      <c r="E9" s="40"/>
      <c r="F9" s="40"/>
      <c r="G9" s="40"/>
      <c r="H9" s="40"/>
      <c r="I9" s="236"/>
    </row>
    <row r="10" spans="1:9">
      <c r="A10" s="235"/>
      <c r="B10" s="40"/>
      <c r="C10" s="40"/>
      <c r="D10" s="40"/>
      <c r="E10" s="40"/>
      <c r="F10" s="40"/>
      <c r="G10" s="40"/>
      <c r="H10" s="40"/>
      <c r="I10" s="236"/>
    </row>
    <row r="11" spans="1:9">
      <c r="A11" s="235"/>
      <c r="B11" s="40"/>
      <c r="C11" s="40"/>
      <c r="D11" s="40"/>
      <c r="E11" s="40"/>
      <c r="F11" s="40"/>
      <c r="G11" s="40"/>
      <c r="H11" s="40"/>
      <c r="I11" s="236"/>
    </row>
    <row r="12" spans="1:9">
      <c r="A12" s="235"/>
      <c r="B12" s="40" t="s">
        <v>368</v>
      </c>
      <c r="C12" s="40"/>
      <c r="D12" s="40"/>
      <c r="E12" s="40"/>
      <c r="F12" s="40"/>
      <c r="G12" s="40"/>
      <c r="H12" s="40"/>
      <c r="I12" s="236"/>
    </row>
    <row r="13" spans="1:9">
      <c r="A13" s="235"/>
      <c r="B13" s="40" t="s">
        <v>156</v>
      </c>
      <c r="C13" s="40"/>
      <c r="D13" s="40"/>
      <c r="E13" s="40"/>
      <c r="F13" s="40"/>
      <c r="G13" s="40"/>
      <c r="H13" s="40"/>
      <c r="I13" s="236"/>
    </row>
    <row r="14" spans="1:9">
      <c r="A14" s="235"/>
      <c r="B14" s="40" t="s">
        <v>195</v>
      </c>
      <c r="C14" s="40"/>
      <c r="D14" s="40"/>
      <c r="E14" s="40"/>
      <c r="F14" s="40"/>
      <c r="G14" s="40"/>
      <c r="H14" s="40"/>
      <c r="I14" s="236"/>
    </row>
    <row r="15" spans="1:9">
      <c r="A15" s="235"/>
      <c r="B15" s="40" t="s">
        <v>52</v>
      </c>
      <c r="C15" s="40"/>
      <c r="D15" s="40"/>
      <c r="E15" s="40"/>
      <c r="F15" s="40"/>
      <c r="G15" s="40"/>
      <c r="H15" s="40"/>
      <c r="I15" s="236"/>
    </row>
    <row r="16" spans="1:9">
      <c r="A16" s="235"/>
      <c r="B16" s="40" t="s">
        <v>53</v>
      </c>
      <c r="C16" s="40"/>
      <c r="D16" s="40"/>
      <c r="E16" s="40"/>
      <c r="F16" s="40"/>
      <c r="G16" s="40"/>
      <c r="H16" s="40"/>
      <c r="I16" s="236"/>
    </row>
    <row r="17" spans="1:9">
      <c r="A17" s="235"/>
      <c r="B17" s="40"/>
      <c r="C17" s="40"/>
      <c r="D17" s="40"/>
      <c r="E17" s="40"/>
      <c r="F17" s="40"/>
      <c r="G17" s="40"/>
      <c r="H17" s="40"/>
      <c r="I17" s="236"/>
    </row>
    <row r="18" spans="1:9">
      <c r="A18" s="235"/>
      <c r="B18" s="40"/>
      <c r="C18" s="40"/>
      <c r="D18" s="40"/>
      <c r="E18" s="40"/>
      <c r="F18" s="40"/>
      <c r="G18" s="40"/>
      <c r="H18" s="40"/>
      <c r="I18" s="236"/>
    </row>
    <row r="19" spans="1:9" ht="18.5">
      <c r="A19" s="235"/>
      <c r="B19" s="247" t="s">
        <v>369</v>
      </c>
      <c r="C19" s="40"/>
      <c r="D19" s="40"/>
      <c r="E19" s="40"/>
      <c r="F19" s="40"/>
      <c r="G19" s="40"/>
      <c r="H19" s="40"/>
      <c r="I19" s="236"/>
    </row>
    <row r="20" spans="1:9">
      <c r="A20" s="235"/>
      <c r="B20" s="40"/>
      <c r="C20" s="40"/>
      <c r="D20" s="40"/>
      <c r="E20" s="40"/>
      <c r="F20" s="40"/>
      <c r="G20" s="40"/>
      <c r="H20" s="40"/>
      <c r="I20" s="236"/>
    </row>
    <row r="21" spans="1:9">
      <c r="A21" s="235"/>
      <c r="B21" s="40"/>
      <c r="C21" s="40"/>
      <c r="D21" s="40"/>
      <c r="E21" s="40"/>
      <c r="F21" s="40"/>
      <c r="G21" s="40"/>
      <c r="H21" s="40"/>
      <c r="I21" s="236"/>
    </row>
    <row r="22" spans="1:9" s="505" customFormat="1" ht="21.9" customHeight="1">
      <c r="A22" s="513"/>
      <c r="B22" s="510" t="s">
        <v>179</v>
      </c>
      <c r="C22" s="511"/>
      <c r="D22" s="507" t="s">
        <v>377</v>
      </c>
      <c r="E22" s="514"/>
      <c r="F22" s="514"/>
      <c r="G22" s="514"/>
      <c r="H22" s="514"/>
      <c r="I22" s="515"/>
    </row>
    <row r="23" spans="1:9" s="505" customFormat="1" ht="21.9" customHeight="1">
      <c r="A23" s="513"/>
      <c r="B23" s="512" t="s">
        <v>370</v>
      </c>
      <c r="C23" s="508"/>
      <c r="D23" s="508" t="s">
        <v>371</v>
      </c>
      <c r="E23" s="514"/>
      <c r="F23" s="514"/>
      <c r="G23" s="514"/>
      <c r="H23" s="514"/>
      <c r="I23" s="515"/>
    </row>
    <row r="24" spans="1:9" s="505" customFormat="1" ht="21.9" customHeight="1">
      <c r="A24" s="513"/>
      <c r="B24" s="512" t="s">
        <v>372</v>
      </c>
      <c r="C24" s="508"/>
      <c r="D24" s="508" t="s">
        <v>373</v>
      </c>
      <c r="E24" s="514"/>
      <c r="F24" s="514"/>
      <c r="G24" s="514"/>
      <c r="H24" s="514"/>
      <c r="I24" s="515"/>
    </row>
    <row r="25" spans="1:9" s="505" customFormat="1" ht="21.9" customHeight="1">
      <c r="A25" s="513"/>
      <c r="B25" s="512" t="s">
        <v>374</v>
      </c>
      <c r="C25" s="508"/>
      <c r="D25" s="509" t="s">
        <v>440</v>
      </c>
      <c r="E25" s="514"/>
      <c r="F25" s="514"/>
      <c r="G25" s="514"/>
      <c r="H25" s="514"/>
      <c r="I25" s="515"/>
    </row>
    <row r="26" spans="1:9" s="505" customFormat="1" ht="21.9" customHeight="1">
      <c r="A26" s="513"/>
      <c r="B26" s="512" t="s">
        <v>253</v>
      </c>
      <c r="C26" s="508"/>
      <c r="D26" s="508" t="s">
        <v>439</v>
      </c>
      <c r="E26" s="514"/>
      <c r="F26" s="514"/>
      <c r="G26" s="514"/>
      <c r="H26" s="514"/>
      <c r="I26" s="515"/>
    </row>
    <row r="27" spans="1:9" s="505" customFormat="1" ht="21.9" customHeight="1">
      <c r="A27" s="513"/>
      <c r="B27" s="516" t="s">
        <v>375</v>
      </c>
      <c r="C27" s="514"/>
      <c r="D27" s="514" t="s">
        <v>458</v>
      </c>
      <c r="E27" s="514"/>
      <c r="F27" s="514"/>
      <c r="G27" s="514"/>
      <c r="H27" s="514"/>
      <c r="I27" s="515"/>
    </row>
    <row r="28" spans="1:9" ht="21">
      <c r="A28" s="235"/>
      <c r="B28" s="517" t="s">
        <v>376</v>
      </c>
      <c r="C28" s="517"/>
      <c r="D28" s="517" t="s">
        <v>381</v>
      </c>
      <c r="E28" s="40"/>
      <c r="F28" s="40"/>
      <c r="G28" s="40"/>
      <c r="H28" s="40"/>
      <c r="I28" s="236"/>
    </row>
    <row r="29" spans="1:9">
      <c r="A29" s="235"/>
      <c r="B29" s="40"/>
      <c r="C29" s="40"/>
      <c r="D29" s="40"/>
      <c r="E29" s="40"/>
      <c r="F29" s="40"/>
      <c r="G29" s="40"/>
      <c r="H29" s="40"/>
      <c r="I29" s="236"/>
    </row>
    <row r="30" spans="1:9">
      <c r="A30" s="235"/>
      <c r="B30" s="40"/>
      <c r="C30" s="40"/>
      <c r="D30" s="40"/>
      <c r="E30" s="40"/>
      <c r="F30" s="40"/>
      <c r="G30" s="40"/>
      <c r="H30" s="40"/>
      <c r="I30" s="236"/>
    </row>
    <row r="31" spans="1:9" ht="18.5">
      <c r="A31" s="235"/>
      <c r="B31" s="247" t="s">
        <v>378</v>
      </c>
      <c r="C31" s="40"/>
      <c r="D31" s="40"/>
      <c r="E31" s="40"/>
      <c r="F31" s="40"/>
      <c r="G31" s="40"/>
      <c r="H31" s="40"/>
      <c r="I31" s="236"/>
    </row>
    <row r="32" spans="1:9">
      <c r="A32" s="235"/>
      <c r="B32" s="40"/>
      <c r="C32" s="40"/>
      <c r="D32" s="40"/>
      <c r="E32" s="40"/>
      <c r="F32" s="40"/>
      <c r="G32" s="40"/>
      <c r="H32" s="40"/>
      <c r="I32" s="236"/>
    </row>
    <row r="33" spans="1:9">
      <c r="A33" s="235"/>
      <c r="B33" s="518" t="s">
        <v>253</v>
      </c>
      <c r="C33" s="518" t="s">
        <v>216</v>
      </c>
      <c r="D33" s="518"/>
      <c r="E33" s="519"/>
      <c r="F33" s="518"/>
      <c r="G33" s="518" t="s">
        <v>379</v>
      </c>
      <c r="H33" s="518" t="s">
        <v>16</v>
      </c>
      <c r="I33" s="236"/>
    </row>
    <row r="34" spans="1:9" s="407" customFormat="1" ht="24" customHeight="1">
      <c r="A34" s="235"/>
      <c r="B34" s="40" t="s">
        <v>442</v>
      </c>
      <c r="C34" s="40" t="s">
        <v>382</v>
      </c>
      <c r="D34" s="40"/>
      <c r="E34" s="40"/>
      <c r="F34" s="40"/>
      <c r="G34" s="563">
        <v>149.9</v>
      </c>
      <c r="H34" s="40" t="s">
        <v>16</v>
      </c>
      <c r="I34" s="236"/>
    </row>
    <row r="35" spans="1:9" s="407" customFormat="1" ht="24" customHeight="1">
      <c r="A35" s="235"/>
      <c r="B35" s="40" t="s">
        <v>450</v>
      </c>
      <c r="C35" s="40" t="s">
        <v>455</v>
      </c>
      <c r="D35" s="40"/>
      <c r="E35" s="40"/>
      <c r="F35" s="40"/>
      <c r="G35" s="563">
        <v>1136.5899999999999</v>
      </c>
      <c r="H35" s="40" t="s">
        <v>16</v>
      </c>
      <c r="I35" s="236"/>
    </row>
    <row r="36" spans="1:9" s="407" customFormat="1" ht="24" customHeight="1">
      <c r="A36" s="235"/>
      <c r="B36" s="40"/>
      <c r="C36" s="40"/>
      <c r="D36" s="40"/>
      <c r="E36" s="40"/>
      <c r="F36" s="40"/>
      <c r="G36" s="40"/>
      <c r="H36" s="40"/>
      <c r="I36" s="236"/>
    </row>
    <row r="37" spans="1:9" s="407" customFormat="1" ht="24" customHeight="1">
      <c r="A37" s="235"/>
      <c r="B37" s="40"/>
      <c r="C37" s="40"/>
      <c r="D37" s="40"/>
      <c r="E37" s="40"/>
      <c r="F37" s="40"/>
      <c r="G37" s="40"/>
      <c r="H37" s="40"/>
      <c r="I37" s="236"/>
    </row>
    <row r="38" spans="1:9" s="407" customFormat="1" ht="24" customHeight="1">
      <c r="A38" s="235"/>
      <c r="B38" s="40"/>
      <c r="C38" s="40"/>
      <c r="D38" s="40"/>
      <c r="E38" s="40"/>
      <c r="F38" s="40"/>
      <c r="G38" s="40"/>
      <c r="H38" s="40"/>
      <c r="I38" s="236"/>
    </row>
    <row r="39" spans="1:9" s="407" customFormat="1" ht="24" customHeight="1">
      <c r="A39" s="235"/>
      <c r="B39" s="40"/>
      <c r="C39" s="40"/>
      <c r="D39" s="40"/>
      <c r="E39" s="40"/>
      <c r="F39" s="40"/>
      <c r="G39" s="40"/>
      <c r="H39" s="40"/>
      <c r="I39" s="236"/>
    </row>
    <row r="40" spans="1:9" s="163" customFormat="1">
      <c r="A40" s="235"/>
      <c r="B40" s="518"/>
      <c r="C40" s="518"/>
      <c r="D40" s="518"/>
      <c r="E40" s="519"/>
      <c r="F40" s="518" t="s">
        <v>380</v>
      </c>
      <c r="G40" s="564">
        <f>SUM(G34:G37)</f>
        <v>1286.49</v>
      </c>
      <c r="H40" s="518" t="s">
        <v>16</v>
      </c>
      <c r="I40" s="11"/>
    </row>
    <row r="41" spans="1:9" ht="24" customHeight="1">
      <c r="A41" s="235"/>
      <c r="B41" s="40"/>
      <c r="C41" s="40"/>
      <c r="D41" s="40"/>
      <c r="E41" s="40"/>
      <c r="F41" s="40"/>
      <c r="G41" s="40"/>
      <c r="H41" s="40"/>
      <c r="I41" s="236"/>
    </row>
    <row r="42" spans="1:9">
      <c r="A42" s="412"/>
      <c r="B42" s="489"/>
      <c r="C42" s="489"/>
      <c r="D42" s="489"/>
      <c r="E42" s="489"/>
      <c r="F42" s="489"/>
      <c r="G42" s="489"/>
      <c r="H42" s="489"/>
      <c r="I42" s="361"/>
    </row>
    <row r="43" spans="1:9">
      <c r="B43" s="407"/>
      <c r="C43" s="407"/>
      <c r="D43" s="407"/>
      <c r="E43" s="407"/>
      <c r="F43" s="407"/>
      <c r="G43" s="407"/>
      <c r="H43" s="407"/>
      <c r="I43" s="407"/>
    </row>
    <row r="44" spans="1:9">
      <c r="B44" s="407"/>
      <c r="C44" s="407"/>
      <c r="D44" s="407"/>
      <c r="E44" s="407"/>
      <c r="F44" s="407"/>
      <c r="G44" s="407"/>
      <c r="H44" s="407"/>
      <c r="I44" s="407"/>
    </row>
    <row r="45" spans="1:9">
      <c r="B45" s="407"/>
      <c r="C45" s="407"/>
      <c r="D45" s="407"/>
      <c r="E45" s="407"/>
      <c r="F45" s="407"/>
      <c r="G45" s="407"/>
      <c r="H45" s="407"/>
      <c r="I45" s="407"/>
    </row>
    <row r="46" spans="1:9">
      <c r="B46" s="407"/>
      <c r="C46" s="407"/>
      <c r="D46" s="407"/>
      <c r="E46" s="407"/>
      <c r="F46" s="407"/>
      <c r="G46" s="407"/>
      <c r="H46" s="407"/>
      <c r="I46" s="407"/>
    </row>
    <row r="47" spans="1:9">
      <c r="B47" s="407"/>
      <c r="C47" s="407"/>
      <c r="D47" s="407"/>
      <c r="E47" s="407"/>
      <c r="F47" s="407"/>
      <c r="G47" s="407"/>
      <c r="H47" s="407"/>
      <c r="I47" s="407"/>
    </row>
    <row r="48" spans="1:9">
      <c r="B48" s="407"/>
      <c r="C48" s="407"/>
      <c r="D48" s="407"/>
      <c r="E48" s="407"/>
      <c r="F48" s="407"/>
      <c r="G48" s="407"/>
      <c r="H48" s="407"/>
      <c r="I48" s="407"/>
    </row>
    <row r="49" spans="2:9">
      <c r="B49" s="407"/>
      <c r="C49" s="407"/>
      <c r="D49" s="407"/>
      <c r="E49" s="407"/>
      <c r="F49" s="407"/>
      <c r="G49" s="407"/>
      <c r="H49" s="407"/>
      <c r="I49" s="407"/>
    </row>
  </sheetData>
  <pageMargins left="0.7" right="0.7" top="0.78740157499999996" bottom="0.78740157499999996" header="0.3" footer="0.3"/>
  <ignoredErrors>
    <ignoredError sqref="D22" numberStoredAsText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37"/>
  <dimension ref="A1"/>
  <sheetViews>
    <sheetView workbookViewId="0">
      <selection activeCell="K13" sqref="K13"/>
    </sheetView>
  </sheetViews>
  <sheetFormatPr baseColWidth="10" defaultRowHeight="14.5"/>
  <sheetData/>
  <phoneticPr fontId="2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C5132-F3CE-47D2-A19D-D96DC4F7AA51}">
  <dimension ref="B1:G14"/>
  <sheetViews>
    <sheetView workbookViewId="0">
      <selection activeCell="F12" sqref="B2:F12"/>
    </sheetView>
  </sheetViews>
  <sheetFormatPr baseColWidth="10" defaultRowHeight="14.5"/>
  <cols>
    <col min="1" max="1" width="3" customWidth="1"/>
    <col min="2" max="2" width="15" customWidth="1"/>
    <col min="4" max="4" width="6.36328125" customWidth="1"/>
    <col min="5" max="5" width="11.08984375" bestFit="1" customWidth="1"/>
    <col min="6" max="6" width="14.08984375" bestFit="1" customWidth="1"/>
  </cols>
  <sheetData>
    <row r="1" spans="2:7" ht="15" thickBot="1"/>
    <row r="2" spans="2:7" ht="15">
      <c r="B2" s="392"/>
      <c r="C2" s="393"/>
      <c r="D2" s="393"/>
      <c r="E2" s="393"/>
      <c r="F2" s="394" t="s">
        <v>475</v>
      </c>
      <c r="G2" s="395"/>
    </row>
    <row r="3" spans="2:7" ht="15">
      <c r="B3" s="396"/>
      <c r="C3" s="397"/>
      <c r="D3" s="397"/>
      <c r="E3" s="397"/>
      <c r="F3" s="398"/>
      <c r="G3" s="395"/>
    </row>
    <row r="4" spans="2:7" ht="15">
      <c r="B4" s="396"/>
      <c r="C4" s="397" t="s">
        <v>243</v>
      </c>
      <c r="D4" s="397"/>
      <c r="E4" s="397"/>
      <c r="F4" s="398"/>
      <c r="G4" s="395"/>
    </row>
    <row r="5" spans="2:7" ht="15">
      <c r="B5" s="396"/>
      <c r="C5" s="397"/>
      <c r="D5" s="397"/>
      <c r="E5" s="397"/>
      <c r="F5" s="398"/>
      <c r="G5" s="395"/>
    </row>
    <row r="6" spans="2:7" ht="15">
      <c r="B6" s="396" t="s">
        <v>361</v>
      </c>
      <c r="C6" s="397"/>
      <c r="D6" s="397"/>
      <c r="E6" s="397"/>
      <c r="F6" s="398"/>
      <c r="G6" s="395"/>
    </row>
    <row r="7" spans="2:7" ht="15">
      <c r="B7" s="396"/>
      <c r="C7" s="397"/>
      <c r="D7" s="397"/>
      <c r="E7" s="397"/>
      <c r="F7" s="398"/>
      <c r="G7" s="395"/>
    </row>
    <row r="8" spans="2:7" ht="15">
      <c r="B8" s="396" t="s">
        <v>244</v>
      </c>
      <c r="C8" s="397"/>
      <c r="D8" s="397" t="s">
        <v>16</v>
      </c>
      <c r="E8" s="399">
        <v>51.1</v>
      </c>
      <c r="F8" s="398" t="s">
        <v>245</v>
      </c>
      <c r="G8" s="395"/>
    </row>
    <row r="9" spans="2:7" ht="15">
      <c r="B9" s="400" t="s">
        <v>246</v>
      </c>
      <c r="C9" s="397"/>
      <c r="D9" s="397" t="s">
        <v>16</v>
      </c>
      <c r="E9" s="401">
        <v>65.900000000000006</v>
      </c>
      <c r="F9" s="398" t="s">
        <v>245</v>
      </c>
      <c r="G9" s="395"/>
    </row>
    <row r="10" spans="2:7" ht="15">
      <c r="B10" s="400"/>
      <c r="C10" s="397"/>
      <c r="D10" s="397"/>
      <c r="E10" s="401"/>
      <c r="F10" s="398"/>
      <c r="G10" s="395"/>
    </row>
    <row r="11" spans="2:7" ht="15">
      <c r="B11" s="400"/>
      <c r="C11" s="397"/>
      <c r="D11" s="397" t="s">
        <v>362</v>
      </c>
      <c r="E11" s="401"/>
      <c r="F11" s="398"/>
      <c r="G11" s="395"/>
    </row>
    <row r="12" spans="2:7" ht="15.5" thickBot="1">
      <c r="B12" s="402"/>
      <c r="C12" s="403"/>
      <c r="D12" s="403"/>
      <c r="E12" s="404"/>
      <c r="F12" s="405"/>
      <c r="G12" s="395"/>
    </row>
    <row r="13" spans="2:7" ht="15">
      <c r="B13" s="395"/>
      <c r="C13" s="395"/>
      <c r="D13" s="395"/>
      <c r="E13" s="395"/>
      <c r="F13" s="395"/>
      <c r="G13" s="395"/>
    </row>
    <row r="14" spans="2:7" ht="15">
      <c r="B14" s="395"/>
      <c r="C14" s="395"/>
      <c r="D14" s="395"/>
      <c r="E14" s="395"/>
      <c r="F14" s="395"/>
      <c r="G14" s="395"/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7A29D-8F97-44C6-830A-74DC0672AB7F}">
  <dimension ref="A1:BH36"/>
  <sheetViews>
    <sheetView workbookViewId="0">
      <selection activeCell="O24" sqref="B1:O24"/>
    </sheetView>
  </sheetViews>
  <sheetFormatPr baseColWidth="10" defaultRowHeight="11.5"/>
  <cols>
    <col min="1" max="1" width="6.08984375" style="189" customWidth="1"/>
    <col min="2" max="2" width="2.08984375" style="195" customWidth="1"/>
    <col min="3" max="3" width="7.81640625" style="196" customWidth="1"/>
    <col min="4" max="4" width="9.08984375" style="196" customWidth="1"/>
    <col min="5" max="5" width="12.81640625" style="196" customWidth="1"/>
    <col min="6" max="6" width="11.81640625" style="196" customWidth="1"/>
    <col min="7" max="7" width="10.6328125" style="196" customWidth="1"/>
    <col min="8" max="8" width="4.36328125" style="196" customWidth="1"/>
    <col min="9" max="9" width="10.36328125" style="196" customWidth="1"/>
    <col min="10" max="10" width="7.08984375" style="196" bestFit="1" customWidth="1"/>
    <col min="11" max="11" width="6.81640625" style="196" customWidth="1"/>
    <col min="12" max="12" width="2.36328125" style="196" customWidth="1"/>
    <col min="13" max="13" width="2" style="196" customWidth="1"/>
    <col min="14" max="14" width="13.26953125" style="196" customWidth="1"/>
    <col min="15" max="15" width="2.26953125" style="196" customWidth="1"/>
    <col min="16" max="60" width="10.6328125" style="189"/>
    <col min="61" max="256" width="10.6328125" style="196"/>
    <col min="257" max="257" width="6.08984375" style="196" customWidth="1"/>
    <col min="258" max="258" width="2.08984375" style="196" customWidth="1"/>
    <col min="259" max="259" width="7.81640625" style="196" customWidth="1"/>
    <col min="260" max="260" width="9.08984375" style="196" customWidth="1"/>
    <col min="261" max="261" width="12.81640625" style="196" customWidth="1"/>
    <col min="262" max="262" width="11.81640625" style="196" customWidth="1"/>
    <col min="263" max="263" width="10.6328125" style="196" customWidth="1"/>
    <col min="264" max="264" width="4.36328125" style="196" customWidth="1"/>
    <col min="265" max="265" width="10.36328125" style="196" customWidth="1"/>
    <col min="266" max="266" width="7.08984375" style="196" bestFit="1" customWidth="1"/>
    <col min="267" max="267" width="6.81640625" style="196" customWidth="1"/>
    <col min="268" max="268" width="2.36328125" style="196" customWidth="1"/>
    <col min="269" max="269" width="2" style="196" customWidth="1"/>
    <col min="270" max="270" width="13.26953125" style="196" customWidth="1"/>
    <col min="271" max="271" width="2.26953125" style="196" customWidth="1"/>
    <col min="272" max="512" width="10.6328125" style="196"/>
    <col min="513" max="513" width="6.08984375" style="196" customWidth="1"/>
    <col min="514" max="514" width="2.08984375" style="196" customWidth="1"/>
    <col min="515" max="515" width="7.81640625" style="196" customWidth="1"/>
    <col min="516" max="516" width="9.08984375" style="196" customWidth="1"/>
    <col min="517" max="517" width="12.81640625" style="196" customWidth="1"/>
    <col min="518" max="518" width="11.81640625" style="196" customWidth="1"/>
    <col min="519" max="519" width="10.6328125" style="196" customWidth="1"/>
    <col min="520" max="520" width="4.36328125" style="196" customWidth="1"/>
    <col min="521" max="521" width="10.36328125" style="196" customWidth="1"/>
    <col min="522" max="522" width="7.08984375" style="196" bestFit="1" customWidth="1"/>
    <col min="523" max="523" width="6.81640625" style="196" customWidth="1"/>
    <col min="524" max="524" width="2.36328125" style="196" customWidth="1"/>
    <col min="525" max="525" width="2" style="196" customWidth="1"/>
    <col min="526" max="526" width="13.26953125" style="196" customWidth="1"/>
    <col min="527" max="527" width="2.26953125" style="196" customWidth="1"/>
    <col min="528" max="768" width="10.6328125" style="196"/>
    <col min="769" max="769" width="6.08984375" style="196" customWidth="1"/>
    <col min="770" max="770" width="2.08984375" style="196" customWidth="1"/>
    <col min="771" max="771" width="7.81640625" style="196" customWidth="1"/>
    <col min="772" max="772" width="9.08984375" style="196" customWidth="1"/>
    <col min="773" max="773" width="12.81640625" style="196" customWidth="1"/>
    <col min="774" max="774" width="11.81640625" style="196" customWidth="1"/>
    <col min="775" max="775" width="10.6328125" style="196" customWidth="1"/>
    <col min="776" max="776" width="4.36328125" style="196" customWidth="1"/>
    <col min="777" max="777" width="10.36328125" style="196" customWidth="1"/>
    <col min="778" max="778" width="7.08984375" style="196" bestFit="1" customWidth="1"/>
    <col min="779" max="779" width="6.81640625" style="196" customWidth="1"/>
    <col min="780" max="780" width="2.36328125" style="196" customWidth="1"/>
    <col min="781" max="781" width="2" style="196" customWidth="1"/>
    <col min="782" max="782" width="13.26953125" style="196" customWidth="1"/>
    <col min="783" max="783" width="2.26953125" style="196" customWidth="1"/>
    <col min="784" max="1024" width="10.6328125" style="196"/>
    <col min="1025" max="1025" width="6.08984375" style="196" customWidth="1"/>
    <col min="1026" max="1026" width="2.08984375" style="196" customWidth="1"/>
    <col min="1027" max="1027" width="7.81640625" style="196" customWidth="1"/>
    <col min="1028" max="1028" width="9.08984375" style="196" customWidth="1"/>
    <col min="1029" max="1029" width="12.81640625" style="196" customWidth="1"/>
    <col min="1030" max="1030" width="11.81640625" style="196" customWidth="1"/>
    <col min="1031" max="1031" width="10.6328125" style="196" customWidth="1"/>
    <col min="1032" max="1032" width="4.36328125" style="196" customWidth="1"/>
    <col min="1033" max="1033" width="10.36328125" style="196" customWidth="1"/>
    <col min="1034" max="1034" width="7.08984375" style="196" bestFit="1" customWidth="1"/>
    <col min="1035" max="1035" width="6.81640625" style="196" customWidth="1"/>
    <col min="1036" max="1036" width="2.36328125" style="196" customWidth="1"/>
    <col min="1037" max="1037" width="2" style="196" customWidth="1"/>
    <col min="1038" max="1038" width="13.26953125" style="196" customWidth="1"/>
    <col min="1039" max="1039" width="2.26953125" style="196" customWidth="1"/>
    <col min="1040" max="1280" width="10.6328125" style="196"/>
    <col min="1281" max="1281" width="6.08984375" style="196" customWidth="1"/>
    <col min="1282" max="1282" width="2.08984375" style="196" customWidth="1"/>
    <col min="1283" max="1283" width="7.81640625" style="196" customWidth="1"/>
    <col min="1284" max="1284" width="9.08984375" style="196" customWidth="1"/>
    <col min="1285" max="1285" width="12.81640625" style="196" customWidth="1"/>
    <col min="1286" max="1286" width="11.81640625" style="196" customWidth="1"/>
    <col min="1287" max="1287" width="10.6328125" style="196" customWidth="1"/>
    <col min="1288" max="1288" width="4.36328125" style="196" customWidth="1"/>
    <col min="1289" max="1289" width="10.36328125" style="196" customWidth="1"/>
    <col min="1290" max="1290" width="7.08984375" style="196" bestFit="1" customWidth="1"/>
    <col min="1291" max="1291" width="6.81640625" style="196" customWidth="1"/>
    <col min="1292" max="1292" width="2.36328125" style="196" customWidth="1"/>
    <col min="1293" max="1293" width="2" style="196" customWidth="1"/>
    <col min="1294" max="1294" width="13.26953125" style="196" customWidth="1"/>
    <col min="1295" max="1295" width="2.26953125" style="196" customWidth="1"/>
    <col min="1296" max="1536" width="10.6328125" style="196"/>
    <col min="1537" max="1537" width="6.08984375" style="196" customWidth="1"/>
    <col min="1538" max="1538" width="2.08984375" style="196" customWidth="1"/>
    <col min="1539" max="1539" width="7.81640625" style="196" customWidth="1"/>
    <col min="1540" max="1540" width="9.08984375" style="196" customWidth="1"/>
    <col min="1541" max="1541" width="12.81640625" style="196" customWidth="1"/>
    <col min="1542" max="1542" width="11.81640625" style="196" customWidth="1"/>
    <col min="1543" max="1543" width="10.6328125" style="196" customWidth="1"/>
    <col min="1544" max="1544" width="4.36328125" style="196" customWidth="1"/>
    <col min="1545" max="1545" width="10.36328125" style="196" customWidth="1"/>
    <col min="1546" max="1546" width="7.08984375" style="196" bestFit="1" customWidth="1"/>
    <col min="1547" max="1547" width="6.81640625" style="196" customWidth="1"/>
    <col min="1548" max="1548" width="2.36328125" style="196" customWidth="1"/>
    <col min="1549" max="1549" width="2" style="196" customWidth="1"/>
    <col min="1550" max="1550" width="13.26953125" style="196" customWidth="1"/>
    <col min="1551" max="1551" width="2.26953125" style="196" customWidth="1"/>
    <col min="1552" max="1792" width="10.6328125" style="196"/>
    <col min="1793" max="1793" width="6.08984375" style="196" customWidth="1"/>
    <col min="1794" max="1794" width="2.08984375" style="196" customWidth="1"/>
    <col min="1795" max="1795" width="7.81640625" style="196" customWidth="1"/>
    <col min="1796" max="1796" width="9.08984375" style="196" customWidth="1"/>
    <col min="1797" max="1797" width="12.81640625" style="196" customWidth="1"/>
    <col min="1798" max="1798" width="11.81640625" style="196" customWidth="1"/>
    <col min="1799" max="1799" width="10.6328125" style="196" customWidth="1"/>
    <col min="1800" max="1800" width="4.36328125" style="196" customWidth="1"/>
    <col min="1801" max="1801" width="10.36328125" style="196" customWidth="1"/>
    <col min="1802" max="1802" width="7.08984375" style="196" bestFit="1" customWidth="1"/>
    <col min="1803" max="1803" width="6.81640625" style="196" customWidth="1"/>
    <col min="1804" max="1804" width="2.36328125" style="196" customWidth="1"/>
    <col min="1805" max="1805" width="2" style="196" customWidth="1"/>
    <col min="1806" max="1806" width="13.26953125" style="196" customWidth="1"/>
    <col min="1807" max="1807" width="2.26953125" style="196" customWidth="1"/>
    <col min="1808" max="2048" width="10.6328125" style="196"/>
    <col min="2049" max="2049" width="6.08984375" style="196" customWidth="1"/>
    <col min="2050" max="2050" width="2.08984375" style="196" customWidth="1"/>
    <col min="2051" max="2051" width="7.81640625" style="196" customWidth="1"/>
    <col min="2052" max="2052" width="9.08984375" style="196" customWidth="1"/>
    <col min="2053" max="2053" width="12.81640625" style="196" customWidth="1"/>
    <col min="2054" max="2054" width="11.81640625" style="196" customWidth="1"/>
    <col min="2055" max="2055" width="10.6328125" style="196" customWidth="1"/>
    <col min="2056" max="2056" width="4.36328125" style="196" customWidth="1"/>
    <col min="2057" max="2057" width="10.36328125" style="196" customWidth="1"/>
    <col min="2058" max="2058" width="7.08984375" style="196" bestFit="1" customWidth="1"/>
    <col min="2059" max="2059" width="6.81640625" style="196" customWidth="1"/>
    <col min="2060" max="2060" width="2.36328125" style="196" customWidth="1"/>
    <col min="2061" max="2061" width="2" style="196" customWidth="1"/>
    <col min="2062" max="2062" width="13.26953125" style="196" customWidth="1"/>
    <col min="2063" max="2063" width="2.26953125" style="196" customWidth="1"/>
    <col min="2064" max="2304" width="10.6328125" style="196"/>
    <col min="2305" max="2305" width="6.08984375" style="196" customWidth="1"/>
    <col min="2306" max="2306" width="2.08984375" style="196" customWidth="1"/>
    <col min="2307" max="2307" width="7.81640625" style="196" customWidth="1"/>
    <col min="2308" max="2308" width="9.08984375" style="196" customWidth="1"/>
    <col min="2309" max="2309" width="12.81640625" style="196" customWidth="1"/>
    <col min="2310" max="2310" width="11.81640625" style="196" customWidth="1"/>
    <col min="2311" max="2311" width="10.6328125" style="196" customWidth="1"/>
    <col min="2312" max="2312" width="4.36328125" style="196" customWidth="1"/>
    <col min="2313" max="2313" width="10.36328125" style="196" customWidth="1"/>
    <col min="2314" max="2314" width="7.08984375" style="196" bestFit="1" customWidth="1"/>
    <col min="2315" max="2315" width="6.81640625" style="196" customWidth="1"/>
    <col min="2316" max="2316" width="2.36328125" style="196" customWidth="1"/>
    <col min="2317" max="2317" width="2" style="196" customWidth="1"/>
    <col min="2318" max="2318" width="13.26953125" style="196" customWidth="1"/>
    <col min="2319" max="2319" width="2.26953125" style="196" customWidth="1"/>
    <col min="2320" max="2560" width="10.6328125" style="196"/>
    <col min="2561" max="2561" width="6.08984375" style="196" customWidth="1"/>
    <col min="2562" max="2562" width="2.08984375" style="196" customWidth="1"/>
    <col min="2563" max="2563" width="7.81640625" style="196" customWidth="1"/>
    <col min="2564" max="2564" width="9.08984375" style="196" customWidth="1"/>
    <col min="2565" max="2565" width="12.81640625" style="196" customWidth="1"/>
    <col min="2566" max="2566" width="11.81640625" style="196" customWidth="1"/>
    <col min="2567" max="2567" width="10.6328125" style="196" customWidth="1"/>
    <col min="2568" max="2568" width="4.36328125" style="196" customWidth="1"/>
    <col min="2569" max="2569" width="10.36328125" style="196" customWidth="1"/>
    <col min="2570" max="2570" width="7.08984375" style="196" bestFit="1" customWidth="1"/>
    <col min="2571" max="2571" width="6.81640625" style="196" customWidth="1"/>
    <col min="2572" max="2572" width="2.36328125" style="196" customWidth="1"/>
    <col min="2573" max="2573" width="2" style="196" customWidth="1"/>
    <col min="2574" max="2574" width="13.26953125" style="196" customWidth="1"/>
    <col min="2575" max="2575" width="2.26953125" style="196" customWidth="1"/>
    <col min="2576" max="2816" width="10.6328125" style="196"/>
    <col min="2817" max="2817" width="6.08984375" style="196" customWidth="1"/>
    <col min="2818" max="2818" width="2.08984375" style="196" customWidth="1"/>
    <col min="2819" max="2819" width="7.81640625" style="196" customWidth="1"/>
    <col min="2820" max="2820" width="9.08984375" style="196" customWidth="1"/>
    <col min="2821" max="2821" width="12.81640625" style="196" customWidth="1"/>
    <col min="2822" max="2822" width="11.81640625" style="196" customWidth="1"/>
    <col min="2823" max="2823" width="10.6328125" style="196" customWidth="1"/>
    <col min="2824" max="2824" width="4.36328125" style="196" customWidth="1"/>
    <col min="2825" max="2825" width="10.36328125" style="196" customWidth="1"/>
    <col min="2826" max="2826" width="7.08984375" style="196" bestFit="1" customWidth="1"/>
    <col min="2827" max="2827" width="6.81640625" style="196" customWidth="1"/>
    <col min="2828" max="2828" width="2.36328125" style="196" customWidth="1"/>
    <col min="2829" max="2829" width="2" style="196" customWidth="1"/>
    <col min="2830" max="2830" width="13.26953125" style="196" customWidth="1"/>
    <col min="2831" max="2831" width="2.26953125" style="196" customWidth="1"/>
    <col min="2832" max="3072" width="10.6328125" style="196"/>
    <col min="3073" max="3073" width="6.08984375" style="196" customWidth="1"/>
    <col min="3074" max="3074" width="2.08984375" style="196" customWidth="1"/>
    <col min="3075" max="3075" width="7.81640625" style="196" customWidth="1"/>
    <col min="3076" max="3076" width="9.08984375" style="196" customWidth="1"/>
    <col min="3077" max="3077" width="12.81640625" style="196" customWidth="1"/>
    <col min="3078" max="3078" width="11.81640625" style="196" customWidth="1"/>
    <col min="3079" max="3079" width="10.6328125" style="196" customWidth="1"/>
    <col min="3080" max="3080" width="4.36328125" style="196" customWidth="1"/>
    <col min="3081" max="3081" width="10.36328125" style="196" customWidth="1"/>
    <col min="3082" max="3082" width="7.08984375" style="196" bestFit="1" customWidth="1"/>
    <col min="3083" max="3083" width="6.81640625" style="196" customWidth="1"/>
    <col min="3084" max="3084" width="2.36328125" style="196" customWidth="1"/>
    <col min="3085" max="3085" width="2" style="196" customWidth="1"/>
    <col min="3086" max="3086" width="13.26953125" style="196" customWidth="1"/>
    <col min="3087" max="3087" width="2.26953125" style="196" customWidth="1"/>
    <col min="3088" max="3328" width="10.6328125" style="196"/>
    <col min="3329" max="3329" width="6.08984375" style="196" customWidth="1"/>
    <col min="3330" max="3330" width="2.08984375" style="196" customWidth="1"/>
    <col min="3331" max="3331" width="7.81640625" style="196" customWidth="1"/>
    <col min="3332" max="3332" width="9.08984375" style="196" customWidth="1"/>
    <col min="3333" max="3333" width="12.81640625" style="196" customWidth="1"/>
    <col min="3334" max="3334" width="11.81640625" style="196" customWidth="1"/>
    <col min="3335" max="3335" width="10.6328125" style="196" customWidth="1"/>
    <col min="3336" max="3336" width="4.36328125" style="196" customWidth="1"/>
    <col min="3337" max="3337" width="10.36328125" style="196" customWidth="1"/>
    <col min="3338" max="3338" width="7.08984375" style="196" bestFit="1" customWidth="1"/>
    <col min="3339" max="3339" width="6.81640625" style="196" customWidth="1"/>
    <col min="3340" max="3340" width="2.36328125" style="196" customWidth="1"/>
    <col min="3341" max="3341" width="2" style="196" customWidth="1"/>
    <col min="3342" max="3342" width="13.26953125" style="196" customWidth="1"/>
    <col min="3343" max="3343" width="2.26953125" style="196" customWidth="1"/>
    <col min="3344" max="3584" width="10.6328125" style="196"/>
    <col min="3585" max="3585" width="6.08984375" style="196" customWidth="1"/>
    <col min="3586" max="3586" width="2.08984375" style="196" customWidth="1"/>
    <col min="3587" max="3587" width="7.81640625" style="196" customWidth="1"/>
    <col min="3588" max="3588" width="9.08984375" style="196" customWidth="1"/>
    <col min="3589" max="3589" width="12.81640625" style="196" customWidth="1"/>
    <col min="3590" max="3590" width="11.81640625" style="196" customWidth="1"/>
    <col min="3591" max="3591" width="10.6328125" style="196" customWidth="1"/>
    <col min="3592" max="3592" width="4.36328125" style="196" customWidth="1"/>
    <col min="3593" max="3593" width="10.36328125" style="196" customWidth="1"/>
    <col min="3594" max="3594" width="7.08984375" style="196" bestFit="1" customWidth="1"/>
    <col min="3595" max="3595" width="6.81640625" style="196" customWidth="1"/>
    <col min="3596" max="3596" width="2.36328125" style="196" customWidth="1"/>
    <col min="3597" max="3597" width="2" style="196" customWidth="1"/>
    <col min="3598" max="3598" width="13.26953125" style="196" customWidth="1"/>
    <col min="3599" max="3599" width="2.26953125" style="196" customWidth="1"/>
    <col min="3600" max="3840" width="10.6328125" style="196"/>
    <col min="3841" max="3841" width="6.08984375" style="196" customWidth="1"/>
    <col min="3842" max="3842" width="2.08984375" style="196" customWidth="1"/>
    <col min="3843" max="3843" width="7.81640625" style="196" customWidth="1"/>
    <col min="3844" max="3844" width="9.08984375" style="196" customWidth="1"/>
    <col min="3845" max="3845" width="12.81640625" style="196" customWidth="1"/>
    <col min="3846" max="3846" width="11.81640625" style="196" customWidth="1"/>
    <col min="3847" max="3847" width="10.6328125" style="196" customWidth="1"/>
    <col min="3848" max="3848" width="4.36328125" style="196" customWidth="1"/>
    <col min="3849" max="3849" width="10.36328125" style="196" customWidth="1"/>
    <col min="3850" max="3850" width="7.08984375" style="196" bestFit="1" customWidth="1"/>
    <col min="3851" max="3851" width="6.81640625" style="196" customWidth="1"/>
    <col min="3852" max="3852" width="2.36328125" style="196" customWidth="1"/>
    <col min="3853" max="3853" width="2" style="196" customWidth="1"/>
    <col min="3854" max="3854" width="13.26953125" style="196" customWidth="1"/>
    <col min="3855" max="3855" width="2.26953125" style="196" customWidth="1"/>
    <col min="3856" max="4096" width="10.6328125" style="196"/>
    <col min="4097" max="4097" width="6.08984375" style="196" customWidth="1"/>
    <col min="4098" max="4098" width="2.08984375" style="196" customWidth="1"/>
    <col min="4099" max="4099" width="7.81640625" style="196" customWidth="1"/>
    <col min="4100" max="4100" width="9.08984375" style="196" customWidth="1"/>
    <col min="4101" max="4101" width="12.81640625" style="196" customWidth="1"/>
    <col min="4102" max="4102" width="11.81640625" style="196" customWidth="1"/>
    <col min="4103" max="4103" width="10.6328125" style="196" customWidth="1"/>
    <col min="4104" max="4104" width="4.36328125" style="196" customWidth="1"/>
    <col min="4105" max="4105" width="10.36328125" style="196" customWidth="1"/>
    <col min="4106" max="4106" width="7.08984375" style="196" bestFit="1" customWidth="1"/>
    <col min="4107" max="4107" width="6.81640625" style="196" customWidth="1"/>
    <col min="4108" max="4108" width="2.36328125" style="196" customWidth="1"/>
    <col min="4109" max="4109" width="2" style="196" customWidth="1"/>
    <col min="4110" max="4110" width="13.26953125" style="196" customWidth="1"/>
    <col min="4111" max="4111" width="2.26953125" style="196" customWidth="1"/>
    <col min="4112" max="4352" width="10.6328125" style="196"/>
    <col min="4353" max="4353" width="6.08984375" style="196" customWidth="1"/>
    <col min="4354" max="4354" width="2.08984375" style="196" customWidth="1"/>
    <col min="4355" max="4355" width="7.81640625" style="196" customWidth="1"/>
    <col min="4356" max="4356" width="9.08984375" style="196" customWidth="1"/>
    <col min="4357" max="4357" width="12.81640625" style="196" customWidth="1"/>
    <col min="4358" max="4358" width="11.81640625" style="196" customWidth="1"/>
    <col min="4359" max="4359" width="10.6328125" style="196" customWidth="1"/>
    <col min="4360" max="4360" width="4.36328125" style="196" customWidth="1"/>
    <col min="4361" max="4361" width="10.36328125" style="196" customWidth="1"/>
    <col min="4362" max="4362" width="7.08984375" style="196" bestFit="1" customWidth="1"/>
    <col min="4363" max="4363" width="6.81640625" style="196" customWidth="1"/>
    <col min="4364" max="4364" width="2.36328125" style="196" customWidth="1"/>
    <col min="4365" max="4365" width="2" style="196" customWidth="1"/>
    <col min="4366" max="4366" width="13.26953125" style="196" customWidth="1"/>
    <col min="4367" max="4367" width="2.26953125" style="196" customWidth="1"/>
    <col min="4368" max="4608" width="10.6328125" style="196"/>
    <col min="4609" max="4609" width="6.08984375" style="196" customWidth="1"/>
    <col min="4610" max="4610" width="2.08984375" style="196" customWidth="1"/>
    <col min="4611" max="4611" width="7.81640625" style="196" customWidth="1"/>
    <col min="4612" max="4612" width="9.08984375" style="196" customWidth="1"/>
    <col min="4613" max="4613" width="12.81640625" style="196" customWidth="1"/>
    <col min="4614" max="4614" width="11.81640625" style="196" customWidth="1"/>
    <col min="4615" max="4615" width="10.6328125" style="196" customWidth="1"/>
    <col min="4616" max="4616" width="4.36328125" style="196" customWidth="1"/>
    <col min="4617" max="4617" width="10.36328125" style="196" customWidth="1"/>
    <col min="4618" max="4618" width="7.08984375" style="196" bestFit="1" customWidth="1"/>
    <col min="4619" max="4619" width="6.81640625" style="196" customWidth="1"/>
    <col min="4620" max="4620" width="2.36328125" style="196" customWidth="1"/>
    <col min="4621" max="4621" width="2" style="196" customWidth="1"/>
    <col min="4622" max="4622" width="13.26953125" style="196" customWidth="1"/>
    <col min="4623" max="4623" width="2.26953125" style="196" customWidth="1"/>
    <col min="4624" max="4864" width="10.6328125" style="196"/>
    <col min="4865" max="4865" width="6.08984375" style="196" customWidth="1"/>
    <col min="4866" max="4866" width="2.08984375" style="196" customWidth="1"/>
    <col min="4867" max="4867" width="7.81640625" style="196" customWidth="1"/>
    <col min="4868" max="4868" width="9.08984375" style="196" customWidth="1"/>
    <col min="4869" max="4869" width="12.81640625" style="196" customWidth="1"/>
    <col min="4870" max="4870" width="11.81640625" style="196" customWidth="1"/>
    <col min="4871" max="4871" width="10.6328125" style="196" customWidth="1"/>
    <col min="4872" max="4872" width="4.36328125" style="196" customWidth="1"/>
    <col min="4873" max="4873" width="10.36328125" style="196" customWidth="1"/>
    <col min="4874" max="4874" width="7.08984375" style="196" bestFit="1" customWidth="1"/>
    <col min="4875" max="4875" width="6.81640625" style="196" customWidth="1"/>
    <col min="4876" max="4876" width="2.36328125" style="196" customWidth="1"/>
    <col min="4877" max="4877" width="2" style="196" customWidth="1"/>
    <col min="4878" max="4878" width="13.26953125" style="196" customWidth="1"/>
    <col min="4879" max="4879" width="2.26953125" style="196" customWidth="1"/>
    <col min="4880" max="5120" width="10.6328125" style="196"/>
    <col min="5121" max="5121" width="6.08984375" style="196" customWidth="1"/>
    <col min="5122" max="5122" width="2.08984375" style="196" customWidth="1"/>
    <col min="5123" max="5123" width="7.81640625" style="196" customWidth="1"/>
    <col min="5124" max="5124" width="9.08984375" style="196" customWidth="1"/>
    <col min="5125" max="5125" width="12.81640625" style="196" customWidth="1"/>
    <col min="5126" max="5126" width="11.81640625" style="196" customWidth="1"/>
    <col min="5127" max="5127" width="10.6328125" style="196" customWidth="1"/>
    <col min="5128" max="5128" width="4.36328125" style="196" customWidth="1"/>
    <col min="5129" max="5129" width="10.36328125" style="196" customWidth="1"/>
    <col min="5130" max="5130" width="7.08984375" style="196" bestFit="1" customWidth="1"/>
    <col min="5131" max="5131" width="6.81640625" style="196" customWidth="1"/>
    <col min="5132" max="5132" width="2.36328125" style="196" customWidth="1"/>
    <col min="5133" max="5133" width="2" style="196" customWidth="1"/>
    <col min="5134" max="5134" width="13.26953125" style="196" customWidth="1"/>
    <col min="5135" max="5135" width="2.26953125" style="196" customWidth="1"/>
    <col min="5136" max="5376" width="10.6328125" style="196"/>
    <col min="5377" max="5377" width="6.08984375" style="196" customWidth="1"/>
    <col min="5378" max="5378" width="2.08984375" style="196" customWidth="1"/>
    <col min="5379" max="5379" width="7.81640625" style="196" customWidth="1"/>
    <col min="5380" max="5380" width="9.08984375" style="196" customWidth="1"/>
    <col min="5381" max="5381" width="12.81640625" style="196" customWidth="1"/>
    <col min="5382" max="5382" width="11.81640625" style="196" customWidth="1"/>
    <col min="5383" max="5383" width="10.6328125" style="196" customWidth="1"/>
    <col min="5384" max="5384" width="4.36328125" style="196" customWidth="1"/>
    <col min="5385" max="5385" width="10.36328125" style="196" customWidth="1"/>
    <col min="5386" max="5386" width="7.08984375" style="196" bestFit="1" customWidth="1"/>
    <col min="5387" max="5387" width="6.81640625" style="196" customWidth="1"/>
    <col min="5388" max="5388" width="2.36328125" style="196" customWidth="1"/>
    <col min="5389" max="5389" width="2" style="196" customWidth="1"/>
    <col min="5390" max="5390" width="13.26953125" style="196" customWidth="1"/>
    <col min="5391" max="5391" width="2.26953125" style="196" customWidth="1"/>
    <col min="5392" max="5632" width="10.6328125" style="196"/>
    <col min="5633" max="5633" width="6.08984375" style="196" customWidth="1"/>
    <col min="5634" max="5634" width="2.08984375" style="196" customWidth="1"/>
    <col min="5635" max="5635" width="7.81640625" style="196" customWidth="1"/>
    <col min="5636" max="5636" width="9.08984375" style="196" customWidth="1"/>
    <col min="5637" max="5637" width="12.81640625" style="196" customWidth="1"/>
    <col min="5638" max="5638" width="11.81640625" style="196" customWidth="1"/>
    <col min="5639" max="5639" width="10.6328125" style="196" customWidth="1"/>
    <col min="5640" max="5640" width="4.36328125" style="196" customWidth="1"/>
    <col min="5641" max="5641" width="10.36328125" style="196" customWidth="1"/>
    <col min="5642" max="5642" width="7.08984375" style="196" bestFit="1" customWidth="1"/>
    <col min="5643" max="5643" width="6.81640625" style="196" customWidth="1"/>
    <col min="5644" max="5644" width="2.36328125" style="196" customWidth="1"/>
    <col min="5645" max="5645" width="2" style="196" customWidth="1"/>
    <col min="5646" max="5646" width="13.26953125" style="196" customWidth="1"/>
    <col min="5647" max="5647" width="2.26953125" style="196" customWidth="1"/>
    <col min="5648" max="5888" width="10.6328125" style="196"/>
    <col min="5889" max="5889" width="6.08984375" style="196" customWidth="1"/>
    <col min="5890" max="5890" width="2.08984375" style="196" customWidth="1"/>
    <col min="5891" max="5891" width="7.81640625" style="196" customWidth="1"/>
    <col min="5892" max="5892" width="9.08984375" style="196" customWidth="1"/>
    <col min="5893" max="5893" width="12.81640625" style="196" customWidth="1"/>
    <col min="5894" max="5894" width="11.81640625" style="196" customWidth="1"/>
    <col min="5895" max="5895" width="10.6328125" style="196" customWidth="1"/>
    <col min="5896" max="5896" width="4.36328125" style="196" customWidth="1"/>
    <col min="5897" max="5897" width="10.36328125" style="196" customWidth="1"/>
    <col min="5898" max="5898" width="7.08984375" style="196" bestFit="1" customWidth="1"/>
    <col min="5899" max="5899" width="6.81640625" style="196" customWidth="1"/>
    <col min="5900" max="5900" width="2.36328125" style="196" customWidth="1"/>
    <col min="5901" max="5901" width="2" style="196" customWidth="1"/>
    <col min="5902" max="5902" width="13.26953125" style="196" customWidth="1"/>
    <col min="5903" max="5903" width="2.26953125" style="196" customWidth="1"/>
    <col min="5904" max="6144" width="10.6328125" style="196"/>
    <col min="6145" max="6145" width="6.08984375" style="196" customWidth="1"/>
    <col min="6146" max="6146" width="2.08984375" style="196" customWidth="1"/>
    <col min="6147" max="6147" width="7.81640625" style="196" customWidth="1"/>
    <col min="6148" max="6148" width="9.08984375" style="196" customWidth="1"/>
    <col min="6149" max="6149" width="12.81640625" style="196" customWidth="1"/>
    <col min="6150" max="6150" width="11.81640625" style="196" customWidth="1"/>
    <col min="6151" max="6151" width="10.6328125" style="196" customWidth="1"/>
    <col min="6152" max="6152" width="4.36328125" style="196" customWidth="1"/>
    <col min="6153" max="6153" width="10.36328125" style="196" customWidth="1"/>
    <col min="6154" max="6154" width="7.08984375" style="196" bestFit="1" customWidth="1"/>
    <col min="6155" max="6155" width="6.81640625" style="196" customWidth="1"/>
    <col min="6156" max="6156" width="2.36328125" style="196" customWidth="1"/>
    <col min="6157" max="6157" width="2" style="196" customWidth="1"/>
    <col min="6158" max="6158" width="13.26953125" style="196" customWidth="1"/>
    <col min="6159" max="6159" width="2.26953125" style="196" customWidth="1"/>
    <col min="6160" max="6400" width="10.6328125" style="196"/>
    <col min="6401" max="6401" width="6.08984375" style="196" customWidth="1"/>
    <col min="6402" max="6402" width="2.08984375" style="196" customWidth="1"/>
    <col min="6403" max="6403" width="7.81640625" style="196" customWidth="1"/>
    <col min="6404" max="6404" width="9.08984375" style="196" customWidth="1"/>
    <col min="6405" max="6405" width="12.81640625" style="196" customWidth="1"/>
    <col min="6406" max="6406" width="11.81640625" style="196" customWidth="1"/>
    <col min="6407" max="6407" width="10.6328125" style="196" customWidth="1"/>
    <col min="6408" max="6408" width="4.36328125" style="196" customWidth="1"/>
    <col min="6409" max="6409" width="10.36328125" style="196" customWidth="1"/>
    <col min="6410" max="6410" width="7.08984375" style="196" bestFit="1" customWidth="1"/>
    <col min="6411" max="6411" width="6.81640625" style="196" customWidth="1"/>
    <col min="6412" max="6412" width="2.36328125" style="196" customWidth="1"/>
    <col min="6413" max="6413" width="2" style="196" customWidth="1"/>
    <col min="6414" max="6414" width="13.26953125" style="196" customWidth="1"/>
    <col min="6415" max="6415" width="2.26953125" style="196" customWidth="1"/>
    <col min="6416" max="6656" width="10.6328125" style="196"/>
    <col min="6657" max="6657" width="6.08984375" style="196" customWidth="1"/>
    <col min="6658" max="6658" width="2.08984375" style="196" customWidth="1"/>
    <col min="6659" max="6659" width="7.81640625" style="196" customWidth="1"/>
    <col min="6660" max="6660" width="9.08984375" style="196" customWidth="1"/>
    <col min="6661" max="6661" width="12.81640625" style="196" customWidth="1"/>
    <col min="6662" max="6662" width="11.81640625" style="196" customWidth="1"/>
    <col min="6663" max="6663" width="10.6328125" style="196" customWidth="1"/>
    <col min="6664" max="6664" width="4.36328125" style="196" customWidth="1"/>
    <col min="6665" max="6665" width="10.36328125" style="196" customWidth="1"/>
    <col min="6666" max="6666" width="7.08984375" style="196" bestFit="1" customWidth="1"/>
    <col min="6667" max="6667" width="6.81640625" style="196" customWidth="1"/>
    <col min="6668" max="6668" width="2.36328125" style="196" customWidth="1"/>
    <col min="6669" max="6669" width="2" style="196" customWidth="1"/>
    <col min="6670" max="6670" width="13.26953125" style="196" customWidth="1"/>
    <col min="6671" max="6671" width="2.26953125" style="196" customWidth="1"/>
    <col min="6672" max="6912" width="10.6328125" style="196"/>
    <col min="6913" max="6913" width="6.08984375" style="196" customWidth="1"/>
    <col min="6914" max="6914" width="2.08984375" style="196" customWidth="1"/>
    <col min="6915" max="6915" width="7.81640625" style="196" customWidth="1"/>
    <col min="6916" max="6916" width="9.08984375" style="196" customWidth="1"/>
    <col min="6917" max="6917" width="12.81640625" style="196" customWidth="1"/>
    <col min="6918" max="6918" width="11.81640625" style="196" customWidth="1"/>
    <col min="6919" max="6919" width="10.6328125" style="196" customWidth="1"/>
    <col min="6920" max="6920" width="4.36328125" style="196" customWidth="1"/>
    <col min="6921" max="6921" width="10.36328125" style="196" customWidth="1"/>
    <col min="6922" max="6922" width="7.08984375" style="196" bestFit="1" customWidth="1"/>
    <col min="6923" max="6923" width="6.81640625" style="196" customWidth="1"/>
    <col min="6924" max="6924" width="2.36328125" style="196" customWidth="1"/>
    <col min="6925" max="6925" width="2" style="196" customWidth="1"/>
    <col min="6926" max="6926" width="13.26953125" style="196" customWidth="1"/>
    <col min="6927" max="6927" width="2.26953125" style="196" customWidth="1"/>
    <col min="6928" max="7168" width="10.6328125" style="196"/>
    <col min="7169" max="7169" width="6.08984375" style="196" customWidth="1"/>
    <col min="7170" max="7170" width="2.08984375" style="196" customWidth="1"/>
    <col min="7171" max="7171" width="7.81640625" style="196" customWidth="1"/>
    <col min="7172" max="7172" width="9.08984375" style="196" customWidth="1"/>
    <col min="7173" max="7173" width="12.81640625" style="196" customWidth="1"/>
    <col min="7174" max="7174" width="11.81640625" style="196" customWidth="1"/>
    <col min="7175" max="7175" width="10.6328125" style="196" customWidth="1"/>
    <col min="7176" max="7176" width="4.36328125" style="196" customWidth="1"/>
    <col min="7177" max="7177" width="10.36328125" style="196" customWidth="1"/>
    <col min="7178" max="7178" width="7.08984375" style="196" bestFit="1" customWidth="1"/>
    <col min="7179" max="7179" width="6.81640625" style="196" customWidth="1"/>
    <col min="7180" max="7180" width="2.36328125" style="196" customWidth="1"/>
    <col min="7181" max="7181" width="2" style="196" customWidth="1"/>
    <col min="7182" max="7182" width="13.26953125" style="196" customWidth="1"/>
    <col min="7183" max="7183" width="2.26953125" style="196" customWidth="1"/>
    <col min="7184" max="7424" width="10.6328125" style="196"/>
    <col min="7425" max="7425" width="6.08984375" style="196" customWidth="1"/>
    <col min="7426" max="7426" width="2.08984375" style="196" customWidth="1"/>
    <col min="7427" max="7427" width="7.81640625" style="196" customWidth="1"/>
    <col min="7428" max="7428" width="9.08984375" style="196" customWidth="1"/>
    <col min="7429" max="7429" width="12.81640625" style="196" customWidth="1"/>
    <col min="7430" max="7430" width="11.81640625" style="196" customWidth="1"/>
    <col min="7431" max="7431" width="10.6328125" style="196" customWidth="1"/>
    <col min="7432" max="7432" width="4.36328125" style="196" customWidth="1"/>
    <col min="7433" max="7433" width="10.36328125" style="196" customWidth="1"/>
    <col min="7434" max="7434" width="7.08984375" style="196" bestFit="1" customWidth="1"/>
    <col min="7435" max="7435" width="6.81640625" style="196" customWidth="1"/>
    <col min="7436" max="7436" width="2.36328125" style="196" customWidth="1"/>
    <col min="7437" max="7437" width="2" style="196" customWidth="1"/>
    <col min="7438" max="7438" width="13.26953125" style="196" customWidth="1"/>
    <col min="7439" max="7439" width="2.26953125" style="196" customWidth="1"/>
    <col min="7440" max="7680" width="10.6328125" style="196"/>
    <col min="7681" max="7681" width="6.08984375" style="196" customWidth="1"/>
    <col min="7682" max="7682" width="2.08984375" style="196" customWidth="1"/>
    <col min="7683" max="7683" width="7.81640625" style="196" customWidth="1"/>
    <col min="7684" max="7684" width="9.08984375" style="196" customWidth="1"/>
    <col min="7685" max="7685" width="12.81640625" style="196" customWidth="1"/>
    <col min="7686" max="7686" width="11.81640625" style="196" customWidth="1"/>
    <col min="7687" max="7687" width="10.6328125" style="196" customWidth="1"/>
    <col min="7688" max="7688" width="4.36328125" style="196" customWidth="1"/>
    <col min="7689" max="7689" width="10.36328125" style="196" customWidth="1"/>
    <col min="7690" max="7690" width="7.08984375" style="196" bestFit="1" customWidth="1"/>
    <col min="7691" max="7691" width="6.81640625" style="196" customWidth="1"/>
    <col min="7692" max="7692" width="2.36328125" style="196" customWidth="1"/>
    <col min="7693" max="7693" width="2" style="196" customWidth="1"/>
    <col min="7694" max="7694" width="13.26953125" style="196" customWidth="1"/>
    <col min="7695" max="7695" width="2.26953125" style="196" customWidth="1"/>
    <col min="7696" max="7936" width="10.6328125" style="196"/>
    <col min="7937" max="7937" width="6.08984375" style="196" customWidth="1"/>
    <col min="7938" max="7938" width="2.08984375" style="196" customWidth="1"/>
    <col min="7939" max="7939" width="7.81640625" style="196" customWidth="1"/>
    <col min="7940" max="7940" width="9.08984375" style="196" customWidth="1"/>
    <col min="7941" max="7941" width="12.81640625" style="196" customWidth="1"/>
    <col min="7942" max="7942" width="11.81640625" style="196" customWidth="1"/>
    <col min="7943" max="7943" width="10.6328125" style="196" customWidth="1"/>
    <col min="7944" max="7944" width="4.36328125" style="196" customWidth="1"/>
    <col min="7945" max="7945" width="10.36328125" style="196" customWidth="1"/>
    <col min="7946" max="7946" width="7.08984375" style="196" bestFit="1" customWidth="1"/>
    <col min="7947" max="7947" width="6.81640625" style="196" customWidth="1"/>
    <col min="7948" max="7948" width="2.36328125" style="196" customWidth="1"/>
    <col min="7949" max="7949" width="2" style="196" customWidth="1"/>
    <col min="7950" max="7950" width="13.26953125" style="196" customWidth="1"/>
    <col min="7951" max="7951" width="2.26953125" style="196" customWidth="1"/>
    <col min="7952" max="8192" width="10.6328125" style="196"/>
    <col min="8193" max="8193" width="6.08984375" style="196" customWidth="1"/>
    <col min="8194" max="8194" width="2.08984375" style="196" customWidth="1"/>
    <col min="8195" max="8195" width="7.81640625" style="196" customWidth="1"/>
    <col min="8196" max="8196" width="9.08984375" style="196" customWidth="1"/>
    <col min="8197" max="8197" width="12.81640625" style="196" customWidth="1"/>
    <col min="8198" max="8198" width="11.81640625" style="196" customWidth="1"/>
    <col min="8199" max="8199" width="10.6328125" style="196" customWidth="1"/>
    <col min="8200" max="8200" width="4.36328125" style="196" customWidth="1"/>
    <col min="8201" max="8201" width="10.36328125" style="196" customWidth="1"/>
    <col min="8202" max="8202" width="7.08984375" style="196" bestFit="1" customWidth="1"/>
    <col min="8203" max="8203" width="6.81640625" style="196" customWidth="1"/>
    <col min="8204" max="8204" width="2.36328125" style="196" customWidth="1"/>
    <col min="8205" max="8205" width="2" style="196" customWidth="1"/>
    <col min="8206" max="8206" width="13.26953125" style="196" customWidth="1"/>
    <col min="8207" max="8207" width="2.26953125" style="196" customWidth="1"/>
    <col min="8208" max="8448" width="10.6328125" style="196"/>
    <col min="8449" max="8449" width="6.08984375" style="196" customWidth="1"/>
    <col min="8450" max="8450" width="2.08984375" style="196" customWidth="1"/>
    <col min="8451" max="8451" width="7.81640625" style="196" customWidth="1"/>
    <col min="8452" max="8452" width="9.08984375" style="196" customWidth="1"/>
    <col min="8453" max="8453" width="12.81640625" style="196" customWidth="1"/>
    <col min="8454" max="8454" width="11.81640625" style="196" customWidth="1"/>
    <col min="8455" max="8455" width="10.6328125" style="196" customWidth="1"/>
    <col min="8456" max="8456" width="4.36328125" style="196" customWidth="1"/>
    <col min="8457" max="8457" width="10.36328125" style="196" customWidth="1"/>
    <col min="8458" max="8458" width="7.08984375" style="196" bestFit="1" customWidth="1"/>
    <col min="8459" max="8459" width="6.81640625" style="196" customWidth="1"/>
    <col min="8460" max="8460" width="2.36328125" style="196" customWidth="1"/>
    <col min="8461" max="8461" width="2" style="196" customWidth="1"/>
    <col min="8462" max="8462" width="13.26953125" style="196" customWidth="1"/>
    <col min="8463" max="8463" width="2.26953125" style="196" customWidth="1"/>
    <col min="8464" max="8704" width="10.6328125" style="196"/>
    <col min="8705" max="8705" width="6.08984375" style="196" customWidth="1"/>
    <col min="8706" max="8706" width="2.08984375" style="196" customWidth="1"/>
    <col min="8707" max="8707" width="7.81640625" style="196" customWidth="1"/>
    <col min="8708" max="8708" width="9.08984375" style="196" customWidth="1"/>
    <col min="8709" max="8709" width="12.81640625" style="196" customWidth="1"/>
    <col min="8710" max="8710" width="11.81640625" style="196" customWidth="1"/>
    <col min="8711" max="8711" width="10.6328125" style="196" customWidth="1"/>
    <col min="8712" max="8712" width="4.36328125" style="196" customWidth="1"/>
    <col min="8713" max="8713" width="10.36328125" style="196" customWidth="1"/>
    <col min="8714" max="8714" width="7.08984375" style="196" bestFit="1" customWidth="1"/>
    <col min="8715" max="8715" width="6.81640625" style="196" customWidth="1"/>
    <col min="8716" max="8716" width="2.36328125" style="196" customWidth="1"/>
    <col min="8717" max="8717" width="2" style="196" customWidth="1"/>
    <col min="8718" max="8718" width="13.26953125" style="196" customWidth="1"/>
    <col min="8719" max="8719" width="2.26953125" style="196" customWidth="1"/>
    <col min="8720" max="8960" width="10.6328125" style="196"/>
    <col min="8961" max="8961" width="6.08984375" style="196" customWidth="1"/>
    <col min="8962" max="8962" width="2.08984375" style="196" customWidth="1"/>
    <col min="8963" max="8963" width="7.81640625" style="196" customWidth="1"/>
    <col min="8964" max="8964" width="9.08984375" style="196" customWidth="1"/>
    <col min="8965" max="8965" width="12.81640625" style="196" customWidth="1"/>
    <col min="8966" max="8966" width="11.81640625" style="196" customWidth="1"/>
    <col min="8967" max="8967" width="10.6328125" style="196" customWidth="1"/>
    <col min="8968" max="8968" width="4.36328125" style="196" customWidth="1"/>
    <col min="8969" max="8969" width="10.36328125" style="196" customWidth="1"/>
    <col min="8970" max="8970" width="7.08984375" style="196" bestFit="1" customWidth="1"/>
    <col min="8971" max="8971" width="6.81640625" style="196" customWidth="1"/>
    <col min="8972" max="8972" width="2.36328125" style="196" customWidth="1"/>
    <col min="8973" max="8973" width="2" style="196" customWidth="1"/>
    <col min="8974" max="8974" width="13.26953125" style="196" customWidth="1"/>
    <col min="8975" max="8975" width="2.26953125" style="196" customWidth="1"/>
    <col min="8976" max="9216" width="10.6328125" style="196"/>
    <col min="9217" max="9217" width="6.08984375" style="196" customWidth="1"/>
    <col min="9218" max="9218" width="2.08984375" style="196" customWidth="1"/>
    <col min="9219" max="9219" width="7.81640625" style="196" customWidth="1"/>
    <col min="9220" max="9220" width="9.08984375" style="196" customWidth="1"/>
    <col min="9221" max="9221" width="12.81640625" style="196" customWidth="1"/>
    <col min="9222" max="9222" width="11.81640625" style="196" customWidth="1"/>
    <col min="9223" max="9223" width="10.6328125" style="196" customWidth="1"/>
    <col min="9224" max="9224" width="4.36328125" style="196" customWidth="1"/>
    <col min="9225" max="9225" width="10.36328125" style="196" customWidth="1"/>
    <col min="9226" max="9226" width="7.08984375" style="196" bestFit="1" customWidth="1"/>
    <col min="9227" max="9227" width="6.81640625" style="196" customWidth="1"/>
    <col min="9228" max="9228" width="2.36328125" style="196" customWidth="1"/>
    <col min="9229" max="9229" width="2" style="196" customWidth="1"/>
    <col min="9230" max="9230" width="13.26953125" style="196" customWidth="1"/>
    <col min="9231" max="9231" width="2.26953125" style="196" customWidth="1"/>
    <col min="9232" max="9472" width="10.6328125" style="196"/>
    <col min="9473" max="9473" width="6.08984375" style="196" customWidth="1"/>
    <col min="9474" max="9474" width="2.08984375" style="196" customWidth="1"/>
    <col min="9475" max="9475" width="7.81640625" style="196" customWidth="1"/>
    <col min="9476" max="9476" width="9.08984375" style="196" customWidth="1"/>
    <col min="9477" max="9477" width="12.81640625" style="196" customWidth="1"/>
    <col min="9478" max="9478" width="11.81640625" style="196" customWidth="1"/>
    <col min="9479" max="9479" width="10.6328125" style="196" customWidth="1"/>
    <col min="9480" max="9480" width="4.36328125" style="196" customWidth="1"/>
    <col min="9481" max="9481" width="10.36328125" style="196" customWidth="1"/>
    <col min="9482" max="9482" width="7.08984375" style="196" bestFit="1" customWidth="1"/>
    <col min="9483" max="9483" width="6.81640625" style="196" customWidth="1"/>
    <col min="9484" max="9484" width="2.36328125" style="196" customWidth="1"/>
    <col min="9485" max="9485" width="2" style="196" customWidth="1"/>
    <col min="9486" max="9486" width="13.26953125" style="196" customWidth="1"/>
    <col min="9487" max="9487" width="2.26953125" style="196" customWidth="1"/>
    <col min="9488" max="9728" width="10.6328125" style="196"/>
    <col min="9729" max="9729" width="6.08984375" style="196" customWidth="1"/>
    <col min="9730" max="9730" width="2.08984375" style="196" customWidth="1"/>
    <col min="9731" max="9731" width="7.81640625" style="196" customWidth="1"/>
    <col min="9732" max="9732" width="9.08984375" style="196" customWidth="1"/>
    <col min="9733" max="9733" width="12.81640625" style="196" customWidth="1"/>
    <col min="9734" max="9734" width="11.81640625" style="196" customWidth="1"/>
    <col min="9735" max="9735" width="10.6328125" style="196" customWidth="1"/>
    <col min="9736" max="9736" width="4.36328125" style="196" customWidth="1"/>
    <col min="9737" max="9737" width="10.36328125" style="196" customWidth="1"/>
    <col min="9738" max="9738" width="7.08984375" style="196" bestFit="1" customWidth="1"/>
    <col min="9739" max="9739" width="6.81640625" style="196" customWidth="1"/>
    <col min="9740" max="9740" width="2.36328125" style="196" customWidth="1"/>
    <col min="9741" max="9741" width="2" style="196" customWidth="1"/>
    <col min="9742" max="9742" width="13.26953125" style="196" customWidth="1"/>
    <col min="9743" max="9743" width="2.26953125" style="196" customWidth="1"/>
    <col min="9744" max="9984" width="10.6328125" style="196"/>
    <col min="9985" max="9985" width="6.08984375" style="196" customWidth="1"/>
    <col min="9986" max="9986" width="2.08984375" style="196" customWidth="1"/>
    <col min="9987" max="9987" width="7.81640625" style="196" customWidth="1"/>
    <col min="9988" max="9988" width="9.08984375" style="196" customWidth="1"/>
    <col min="9989" max="9989" width="12.81640625" style="196" customWidth="1"/>
    <col min="9990" max="9990" width="11.81640625" style="196" customWidth="1"/>
    <col min="9991" max="9991" width="10.6328125" style="196" customWidth="1"/>
    <col min="9992" max="9992" width="4.36328125" style="196" customWidth="1"/>
    <col min="9993" max="9993" width="10.36328125" style="196" customWidth="1"/>
    <col min="9994" max="9994" width="7.08984375" style="196" bestFit="1" customWidth="1"/>
    <col min="9995" max="9995" width="6.81640625" style="196" customWidth="1"/>
    <col min="9996" max="9996" width="2.36328125" style="196" customWidth="1"/>
    <col min="9997" max="9997" width="2" style="196" customWidth="1"/>
    <col min="9998" max="9998" width="13.26953125" style="196" customWidth="1"/>
    <col min="9999" max="9999" width="2.26953125" style="196" customWidth="1"/>
    <col min="10000" max="10240" width="10.6328125" style="196"/>
    <col min="10241" max="10241" width="6.08984375" style="196" customWidth="1"/>
    <col min="10242" max="10242" width="2.08984375" style="196" customWidth="1"/>
    <col min="10243" max="10243" width="7.81640625" style="196" customWidth="1"/>
    <col min="10244" max="10244" width="9.08984375" style="196" customWidth="1"/>
    <col min="10245" max="10245" width="12.81640625" style="196" customWidth="1"/>
    <col min="10246" max="10246" width="11.81640625" style="196" customWidth="1"/>
    <col min="10247" max="10247" width="10.6328125" style="196" customWidth="1"/>
    <col min="10248" max="10248" width="4.36328125" style="196" customWidth="1"/>
    <col min="10249" max="10249" width="10.36328125" style="196" customWidth="1"/>
    <col min="10250" max="10250" width="7.08984375" style="196" bestFit="1" customWidth="1"/>
    <col min="10251" max="10251" width="6.81640625" style="196" customWidth="1"/>
    <col min="10252" max="10252" width="2.36328125" style="196" customWidth="1"/>
    <col min="10253" max="10253" width="2" style="196" customWidth="1"/>
    <col min="10254" max="10254" width="13.26953125" style="196" customWidth="1"/>
    <col min="10255" max="10255" width="2.26953125" style="196" customWidth="1"/>
    <col min="10256" max="10496" width="10.6328125" style="196"/>
    <col min="10497" max="10497" width="6.08984375" style="196" customWidth="1"/>
    <col min="10498" max="10498" width="2.08984375" style="196" customWidth="1"/>
    <col min="10499" max="10499" width="7.81640625" style="196" customWidth="1"/>
    <col min="10500" max="10500" width="9.08984375" style="196" customWidth="1"/>
    <col min="10501" max="10501" width="12.81640625" style="196" customWidth="1"/>
    <col min="10502" max="10502" width="11.81640625" style="196" customWidth="1"/>
    <col min="10503" max="10503" width="10.6328125" style="196" customWidth="1"/>
    <col min="10504" max="10504" width="4.36328125" style="196" customWidth="1"/>
    <col min="10505" max="10505" width="10.36328125" style="196" customWidth="1"/>
    <col min="10506" max="10506" width="7.08984375" style="196" bestFit="1" customWidth="1"/>
    <col min="10507" max="10507" width="6.81640625" style="196" customWidth="1"/>
    <col min="10508" max="10508" width="2.36328125" style="196" customWidth="1"/>
    <col min="10509" max="10509" width="2" style="196" customWidth="1"/>
    <col min="10510" max="10510" width="13.26953125" style="196" customWidth="1"/>
    <col min="10511" max="10511" width="2.26953125" style="196" customWidth="1"/>
    <col min="10512" max="10752" width="10.6328125" style="196"/>
    <col min="10753" max="10753" width="6.08984375" style="196" customWidth="1"/>
    <col min="10754" max="10754" width="2.08984375" style="196" customWidth="1"/>
    <col min="10755" max="10755" width="7.81640625" style="196" customWidth="1"/>
    <col min="10756" max="10756" width="9.08984375" style="196" customWidth="1"/>
    <col min="10757" max="10757" width="12.81640625" style="196" customWidth="1"/>
    <col min="10758" max="10758" width="11.81640625" style="196" customWidth="1"/>
    <col min="10759" max="10759" width="10.6328125" style="196" customWidth="1"/>
    <col min="10760" max="10760" width="4.36328125" style="196" customWidth="1"/>
    <col min="10761" max="10761" width="10.36328125" style="196" customWidth="1"/>
    <col min="10762" max="10762" width="7.08984375" style="196" bestFit="1" customWidth="1"/>
    <col min="10763" max="10763" width="6.81640625" style="196" customWidth="1"/>
    <col min="10764" max="10764" width="2.36328125" style="196" customWidth="1"/>
    <col min="10765" max="10765" width="2" style="196" customWidth="1"/>
    <col min="10766" max="10766" width="13.26953125" style="196" customWidth="1"/>
    <col min="10767" max="10767" width="2.26953125" style="196" customWidth="1"/>
    <col min="10768" max="11008" width="10.6328125" style="196"/>
    <col min="11009" max="11009" width="6.08984375" style="196" customWidth="1"/>
    <col min="11010" max="11010" width="2.08984375" style="196" customWidth="1"/>
    <col min="11011" max="11011" width="7.81640625" style="196" customWidth="1"/>
    <col min="11012" max="11012" width="9.08984375" style="196" customWidth="1"/>
    <col min="11013" max="11013" width="12.81640625" style="196" customWidth="1"/>
    <col min="11014" max="11014" width="11.81640625" style="196" customWidth="1"/>
    <col min="11015" max="11015" width="10.6328125" style="196" customWidth="1"/>
    <col min="11016" max="11016" width="4.36328125" style="196" customWidth="1"/>
    <col min="11017" max="11017" width="10.36328125" style="196" customWidth="1"/>
    <col min="11018" max="11018" width="7.08984375" style="196" bestFit="1" customWidth="1"/>
    <col min="11019" max="11019" width="6.81640625" style="196" customWidth="1"/>
    <col min="11020" max="11020" width="2.36328125" style="196" customWidth="1"/>
    <col min="11021" max="11021" width="2" style="196" customWidth="1"/>
    <col min="11022" max="11022" width="13.26953125" style="196" customWidth="1"/>
    <col min="11023" max="11023" width="2.26953125" style="196" customWidth="1"/>
    <col min="11024" max="11264" width="10.6328125" style="196"/>
    <col min="11265" max="11265" width="6.08984375" style="196" customWidth="1"/>
    <col min="11266" max="11266" width="2.08984375" style="196" customWidth="1"/>
    <col min="11267" max="11267" width="7.81640625" style="196" customWidth="1"/>
    <col min="11268" max="11268" width="9.08984375" style="196" customWidth="1"/>
    <col min="11269" max="11269" width="12.81640625" style="196" customWidth="1"/>
    <col min="11270" max="11270" width="11.81640625" style="196" customWidth="1"/>
    <col min="11271" max="11271" width="10.6328125" style="196" customWidth="1"/>
    <col min="11272" max="11272" width="4.36328125" style="196" customWidth="1"/>
    <col min="11273" max="11273" width="10.36328125" style="196" customWidth="1"/>
    <col min="11274" max="11274" width="7.08984375" style="196" bestFit="1" customWidth="1"/>
    <col min="11275" max="11275" width="6.81640625" style="196" customWidth="1"/>
    <col min="11276" max="11276" width="2.36328125" style="196" customWidth="1"/>
    <col min="11277" max="11277" width="2" style="196" customWidth="1"/>
    <col min="11278" max="11278" width="13.26953125" style="196" customWidth="1"/>
    <col min="11279" max="11279" width="2.26953125" style="196" customWidth="1"/>
    <col min="11280" max="11520" width="10.6328125" style="196"/>
    <col min="11521" max="11521" width="6.08984375" style="196" customWidth="1"/>
    <col min="11522" max="11522" width="2.08984375" style="196" customWidth="1"/>
    <col min="11523" max="11523" width="7.81640625" style="196" customWidth="1"/>
    <col min="11524" max="11524" width="9.08984375" style="196" customWidth="1"/>
    <col min="11525" max="11525" width="12.81640625" style="196" customWidth="1"/>
    <col min="11526" max="11526" width="11.81640625" style="196" customWidth="1"/>
    <col min="11527" max="11527" width="10.6328125" style="196" customWidth="1"/>
    <col min="11528" max="11528" width="4.36328125" style="196" customWidth="1"/>
    <col min="11529" max="11529" width="10.36328125" style="196" customWidth="1"/>
    <col min="11530" max="11530" width="7.08984375" style="196" bestFit="1" customWidth="1"/>
    <col min="11531" max="11531" width="6.81640625" style="196" customWidth="1"/>
    <col min="11532" max="11532" width="2.36328125" style="196" customWidth="1"/>
    <col min="11533" max="11533" width="2" style="196" customWidth="1"/>
    <col min="11534" max="11534" width="13.26953125" style="196" customWidth="1"/>
    <col min="11535" max="11535" width="2.26953125" style="196" customWidth="1"/>
    <col min="11536" max="11776" width="10.6328125" style="196"/>
    <col min="11777" max="11777" width="6.08984375" style="196" customWidth="1"/>
    <col min="11778" max="11778" width="2.08984375" style="196" customWidth="1"/>
    <col min="11779" max="11779" width="7.81640625" style="196" customWidth="1"/>
    <col min="11780" max="11780" width="9.08984375" style="196" customWidth="1"/>
    <col min="11781" max="11781" width="12.81640625" style="196" customWidth="1"/>
    <col min="11782" max="11782" width="11.81640625" style="196" customWidth="1"/>
    <col min="11783" max="11783" width="10.6328125" style="196" customWidth="1"/>
    <col min="11784" max="11784" width="4.36328125" style="196" customWidth="1"/>
    <col min="11785" max="11785" width="10.36328125" style="196" customWidth="1"/>
    <col min="11786" max="11786" width="7.08984375" style="196" bestFit="1" customWidth="1"/>
    <col min="11787" max="11787" width="6.81640625" style="196" customWidth="1"/>
    <col min="11788" max="11788" width="2.36328125" style="196" customWidth="1"/>
    <col min="11789" max="11789" width="2" style="196" customWidth="1"/>
    <col min="11790" max="11790" width="13.26953125" style="196" customWidth="1"/>
    <col min="11791" max="11791" width="2.26953125" style="196" customWidth="1"/>
    <col min="11792" max="12032" width="10.6328125" style="196"/>
    <col min="12033" max="12033" width="6.08984375" style="196" customWidth="1"/>
    <col min="12034" max="12034" width="2.08984375" style="196" customWidth="1"/>
    <col min="12035" max="12035" width="7.81640625" style="196" customWidth="1"/>
    <col min="12036" max="12036" width="9.08984375" style="196" customWidth="1"/>
    <col min="12037" max="12037" width="12.81640625" style="196" customWidth="1"/>
    <col min="12038" max="12038" width="11.81640625" style="196" customWidth="1"/>
    <col min="12039" max="12039" width="10.6328125" style="196" customWidth="1"/>
    <col min="12040" max="12040" width="4.36328125" style="196" customWidth="1"/>
    <col min="12041" max="12041" width="10.36328125" style="196" customWidth="1"/>
    <col min="12042" max="12042" width="7.08984375" style="196" bestFit="1" customWidth="1"/>
    <col min="12043" max="12043" width="6.81640625" style="196" customWidth="1"/>
    <col min="12044" max="12044" width="2.36328125" style="196" customWidth="1"/>
    <col min="12045" max="12045" width="2" style="196" customWidth="1"/>
    <col min="12046" max="12046" width="13.26953125" style="196" customWidth="1"/>
    <col min="12047" max="12047" width="2.26953125" style="196" customWidth="1"/>
    <col min="12048" max="12288" width="10.6328125" style="196"/>
    <col min="12289" max="12289" width="6.08984375" style="196" customWidth="1"/>
    <col min="12290" max="12290" width="2.08984375" style="196" customWidth="1"/>
    <col min="12291" max="12291" width="7.81640625" style="196" customWidth="1"/>
    <col min="12292" max="12292" width="9.08984375" style="196" customWidth="1"/>
    <col min="12293" max="12293" width="12.81640625" style="196" customWidth="1"/>
    <col min="12294" max="12294" width="11.81640625" style="196" customWidth="1"/>
    <col min="12295" max="12295" width="10.6328125" style="196" customWidth="1"/>
    <col min="12296" max="12296" width="4.36328125" style="196" customWidth="1"/>
    <col min="12297" max="12297" width="10.36328125" style="196" customWidth="1"/>
    <col min="12298" max="12298" width="7.08984375" style="196" bestFit="1" customWidth="1"/>
    <col min="12299" max="12299" width="6.81640625" style="196" customWidth="1"/>
    <col min="12300" max="12300" width="2.36328125" style="196" customWidth="1"/>
    <col min="12301" max="12301" width="2" style="196" customWidth="1"/>
    <col min="12302" max="12302" width="13.26953125" style="196" customWidth="1"/>
    <col min="12303" max="12303" width="2.26953125" style="196" customWidth="1"/>
    <col min="12304" max="12544" width="10.6328125" style="196"/>
    <col min="12545" max="12545" width="6.08984375" style="196" customWidth="1"/>
    <col min="12546" max="12546" width="2.08984375" style="196" customWidth="1"/>
    <col min="12547" max="12547" width="7.81640625" style="196" customWidth="1"/>
    <col min="12548" max="12548" width="9.08984375" style="196" customWidth="1"/>
    <col min="12549" max="12549" width="12.81640625" style="196" customWidth="1"/>
    <col min="12550" max="12550" width="11.81640625" style="196" customWidth="1"/>
    <col min="12551" max="12551" width="10.6328125" style="196" customWidth="1"/>
    <col min="12552" max="12552" width="4.36328125" style="196" customWidth="1"/>
    <col min="12553" max="12553" width="10.36328125" style="196" customWidth="1"/>
    <col min="12554" max="12554" width="7.08984375" style="196" bestFit="1" customWidth="1"/>
    <col min="12555" max="12555" width="6.81640625" style="196" customWidth="1"/>
    <col min="12556" max="12556" width="2.36328125" style="196" customWidth="1"/>
    <col min="12557" max="12557" width="2" style="196" customWidth="1"/>
    <col min="12558" max="12558" width="13.26953125" style="196" customWidth="1"/>
    <col min="12559" max="12559" width="2.26953125" style="196" customWidth="1"/>
    <col min="12560" max="12800" width="10.6328125" style="196"/>
    <col min="12801" max="12801" width="6.08984375" style="196" customWidth="1"/>
    <col min="12802" max="12802" width="2.08984375" style="196" customWidth="1"/>
    <col min="12803" max="12803" width="7.81640625" style="196" customWidth="1"/>
    <col min="12804" max="12804" width="9.08984375" style="196" customWidth="1"/>
    <col min="12805" max="12805" width="12.81640625" style="196" customWidth="1"/>
    <col min="12806" max="12806" width="11.81640625" style="196" customWidth="1"/>
    <col min="12807" max="12807" width="10.6328125" style="196" customWidth="1"/>
    <col min="12808" max="12808" width="4.36328125" style="196" customWidth="1"/>
    <col min="12809" max="12809" width="10.36328125" style="196" customWidth="1"/>
    <col min="12810" max="12810" width="7.08984375" style="196" bestFit="1" customWidth="1"/>
    <col min="12811" max="12811" width="6.81640625" style="196" customWidth="1"/>
    <col min="12812" max="12812" width="2.36328125" style="196" customWidth="1"/>
    <col min="12813" max="12813" width="2" style="196" customWidth="1"/>
    <col min="12814" max="12814" width="13.26953125" style="196" customWidth="1"/>
    <col min="12815" max="12815" width="2.26953125" style="196" customWidth="1"/>
    <col min="12816" max="13056" width="10.6328125" style="196"/>
    <col min="13057" max="13057" width="6.08984375" style="196" customWidth="1"/>
    <col min="13058" max="13058" width="2.08984375" style="196" customWidth="1"/>
    <col min="13059" max="13059" width="7.81640625" style="196" customWidth="1"/>
    <col min="13060" max="13060" width="9.08984375" style="196" customWidth="1"/>
    <col min="13061" max="13061" width="12.81640625" style="196" customWidth="1"/>
    <col min="13062" max="13062" width="11.81640625" style="196" customWidth="1"/>
    <col min="13063" max="13063" width="10.6328125" style="196" customWidth="1"/>
    <col min="13064" max="13064" width="4.36328125" style="196" customWidth="1"/>
    <col min="13065" max="13065" width="10.36328125" style="196" customWidth="1"/>
    <col min="13066" max="13066" width="7.08984375" style="196" bestFit="1" customWidth="1"/>
    <col min="13067" max="13067" width="6.81640625" style="196" customWidth="1"/>
    <col min="13068" max="13068" width="2.36328125" style="196" customWidth="1"/>
    <col min="13069" max="13069" width="2" style="196" customWidth="1"/>
    <col min="13070" max="13070" width="13.26953125" style="196" customWidth="1"/>
    <col min="13071" max="13071" width="2.26953125" style="196" customWidth="1"/>
    <col min="13072" max="13312" width="10.6328125" style="196"/>
    <col min="13313" max="13313" width="6.08984375" style="196" customWidth="1"/>
    <col min="13314" max="13314" width="2.08984375" style="196" customWidth="1"/>
    <col min="13315" max="13315" width="7.81640625" style="196" customWidth="1"/>
    <col min="13316" max="13316" width="9.08984375" style="196" customWidth="1"/>
    <col min="13317" max="13317" width="12.81640625" style="196" customWidth="1"/>
    <col min="13318" max="13318" width="11.81640625" style="196" customWidth="1"/>
    <col min="13319" max="13319" width="10.6328125" style="196" customWidth="1"/>
    <col min="13320" max="13320" width="4.36328125" style="196" customWidth="1"/>
    <col min="13321" max="13321" width="10.36328125" style="196" customWidth="1"/>
    <col min="13322" max="13322" width="7.08984375" style="196" bestFit="1" customWidth="1"/>
    <col min="13323" max="13323" width="6.81640625" style="196" customWidth="1"/>
    <col min="13324" max="13324" width="2.36328125" style="196" customWidth="1"/>
    <col min="13325" max="13325" width="2" style="196" customWidth="1"/>
    <col min="13326" max="13326" width="13.26953125" style="196" customWidth="1"/>
    <col min="13327" max="13327" width="2.26953125" style="196" customWidth="1"/>
    <col min="13328" max="13568" width="10.6328125" style="196"/>
    <col min="13569" max="13569" width="6.08984375" style="196" customWidth="1"/>
    <col min="13570" max="13570" width="2.08984375" style="196" customWidth="1"/>
    <col min="13571" max="13571" width="7.81640625" style="196" customWidth="1"/>
    <col min="13572" max="13572" width="9.08984375" style="196" customWidth="1"/>
    <col min="13573" max="13573" width="12.81640625" style="196" customWidth="1"/>
    <col min="13574" max="13574" width="11.81640625" style="196" customWidth="1"/>
    <col min="13575" max="13575" width="10.6328125" style="196" customWidth="1"/>
    <col min="13576" max="13576" width="4.36328125" style="196" customWidth="1"/>
    <col min="13577" max="13577" width="10.36328125" style="196" customWidth="1"/>
    <col min="13578" max="13578" width="7.08984375" style="196" bestFit="1" customWidth="1"/>
    <col min="13579" max="13579" width="6.81640625" style="196" customWidth="1"/>
    <col min="13580" max="13580" width="2.36328125" style="196" customWidth="1"/>
    <col min="13581" max="13581" width="2" style="196" customWidth="1"/>
    <col min="13582" max="13582" width="13.26953125" style="196" customWidth="1"/>
    <col min="13583" max="13583" width="2.26953125" style="196" customWidth="1"/>
    <col min="13584" max="13824" width="10.6328125" style="196"/>
    <col min="13825" max="13825" width="6.08984375" style="196" customWidth="1"/>
    <col min="13826" max="13826" width="2.08984375" style="196" customWidth="1"/>
    <col min="13827" max="13827" width="7.81640625" style="196" customWidth="1"/>
    <col min="13828" max="13828" width="9.08984375" style="196" customWidth="1"/>
    <col min="13829" max="13829" width="12.81640625" style="196" customWidth="1"/>
    <col min="13830" max="13830" width="11.81640625" style="196" customWidth="1"/>
    <col min="13831" max="13831" width="10.6328125" style="196" customWidth="1"/>
    <col min="13832" max="13832" width="4.36328125" style="196" customWidth="1"/>
    <col min="13833" max="13833" width="10.36328125" style="196" customWidth="1"/>
    <col min="13834" max="13834" width="7.08984375" style="196" bestFit="1" customWidth="1"/>
    <col min="13835" max="13835" width="6.81640625" style="196" customWidth="1"/>
    <col min="13836" max="13836" width="2.36328125" style="196" customWidth="1"/>
    <col min="13837" max="13837" width="2" style="196" customWidth="1"/>
    <col min="13838" max="13838" width="13.26953125" style="196" customWidth="1"/>
    <col min="13839" max="13839" width="2.26953125" style="196" customWidth="1"/>
    <col min="13840" max="14080" width="10.6328125" style="196"/>
    <col min="14081" max="14081" width="6.08984375" style="196" customWidth="1"/>
    <col min="14082" max="14082" width="2.08984375" style="196" customWidth="1"/>
    <col min="14083" max="14083" width="7.81640625" style="196" customWidth="1"/>
    <col min="14084" max="14084" width="9.08984375" style="196" customWidth="1"/>
    <col min="14085" max="14085" width="12.81640625" style="196" customWidth="1"/>
    <col min="14086" max="14086" width="11.81640625" style="196" customWidth="1"/>
    <col min="14087" max="14087" width="10.6328125" style="196" customWidth="1"/>
    <col min="14088" max="14088" width="4.36328125" style="196" customWidth="1"/>
    <col min="14089" max="14089" width="10.36328125" style="196" customWidth="1"/>
    <col min="14090" max="14090" width="7.08984375" style="196" bestFit="1" customWidth="1"/>
    <col min="14091" max="14091" width="6.81640625" style="196" customWidth="1"/>
    <col min="14092" max="14092" width="2.36328125" style="196" customWidth="1"/>
    <col min="14093" max="14093" width="2" style="196" customWidth="1"/>
    <col min="14094" max="14094" width="13.26953125" style="196" customWidth="1"/>
    <col min="14095" max="14095" width="2.26953125" style="196" customWidth="1"/>
    <col min="14096" max="14336" width="10.6328125" style="196"/>
    <col min="14337" max="14337" width="6.08984375" style="196" customWidth="1"/>
    <col min="14338" max="14338" width="2.08984375" style="196" customWidth="1"/>
    <col min="14339" max="14339" width="7.81640625" style="196" customWidth="1"/>
    <col min="14340" max="14340" width="9.08984375" style="196" customWidth="1"/>
    <col min="14341" max="14341" width="12.81640625" style="196" customWidth="1"/>
    <col min="14342" max="14342" width="11.81640625" style="196" customWidth="1"/>
    <col min="14343" max="14343" width="10.6328125" style="196" customWidth="1"/>
    <col min="14344" max="14344" width="4.36328125" style="196" customWidth="1"/>
    <col min="14345" max="14345" width="10.36328125" style="196" customWidth="1"/>
    <col min="14346" max="14346" width="7.08984375" style="196" bestFit="1" customWidth="1"/>
    <col min="14347" max="14347" width="6.81640625" style="196" customWidth="1"/>
    <col min="14348" max="14348" width="2.36328125" style="196" customWidth="1"/>
    <col min="14349" max="14349" width="2" style="196" customWidth="1"/>
    <col min="14350" max="14350" width="13.26953125" style="196" customWidth="1"/>
    <col min="14351" max="14351" width="2.26953125" style="196" customWidth="1"/>
    <col min="14352" max="14592" width="10.6328125" style="196"/>
    <col min="14593" max="14593" width="6.08984375" style="196" customWidth="1"/>
    <col min="14594" max="14594" width="2.08984375" style="196" customWidth="1"/>
    <col min="14595" max="14595" width="7.81640625" style="196" customWidth="1"/>
    <col min="14596" max="14596" width="9.08984375" style="196" customWidth="1"/>
    <col min="14597" max="14597" width="12.81640625" style="196" customWidth="1"/>
    <col min="14598" max="14598" width="11.81640625" style="196" customWidth="1"/>
    <col min="14599" max="14599" width="10.6328125" style="196" customWidth="1"/>
    <col min="14600" max="14600" width="4.36328125" style="196" customWidth="1"/>
    <col min="14601" max="14601" width="10.36328125" style="196" customWidth="1"/>
    <col min="14602" max="14602" width="7.08984375" style="196" bestFit="1" customWidth="1"/>
    <col min="14603" max="14603" width="6.81640625" style="196" customWidth="1"/>
    <col min="14604" max="14604" width="2.36328125" style="196" customWidth="1"/>
    <col min="14605" max="14605" width="2" style="196" customWidth="1"/>
    <col min="14606" max="14606" width="13.26953125" style="196" customWidth="1"/>
    <col min="14607" max="14607" width="2.26953125" style="196" customWidth="1"/>
    <col min="14608" max="14848" width="10.6328125" style="196"/>
    <col min="14849" max="14849" width="6.08984375" style="196" customWidth="1"/>
    <col min="14850" max="14850" width="2.08984375" style="196" customWidth="1"/>
    <col min="14851" max="14851" width="7.81640625" style="196" customWidth="1"/>
    <col min="14852" max="14852" width="9.08984375" style="196" customWidth="1"/>
    <col min="14853" max="14853" width="12.81640625" style="196" customWidth="1"/>
    <col min="14854" max="14854" width="11.81640625" style="196" customWidth="1"/>
    <col min="14855" max="14855" width="10.6328125" style="196" customWidth="1"/>
    <col min="14856" max="14856" width="4.36328125" style="196" customWidth="1"/>
    <col min="14857" max="14857" width="10.36328125" style="196" customWidth="1"/>
    <col min="14858" max="14858" width="7.08984375" style="196" bestFit="1" customWidth="1"/>
    <col min="14859" max="14859" width="6.81640625" style="196" customWidth="1"/>
    <col min="14860" max="14860" width="2.36328125" style="196" customWidth="1"/>
    <col min="14861" max="14861" width="2" style="196" customWidth="1"/>
    <col min="14862" max="14862" width="13.26953125" style="196" customWidth="1"/>
    <col min="14863" max="14863" width="2.26953125" style="196" customWidth="1"/>
    <col min="14864" max="15104" width="10.6328125" style="196"/>
    <col min="15105" max="15105" width="6.08984375" style="196" customWidth="1"/>
    <col min="15106" max="15106" width="2.08984375" style="196" customWidth="1"/>
    <col min="15107" max="15107" width="7.81640625" style="196" customWidth="1"/>
    <col min="15108" max="15108" width="9.08984375" style="196" customWidth="1"/>
    <col min="15109" max="15109" width="12.81640625" style="196" customWidth="1"/>
    <col min="15110" max="15110" width="11.81640625" style="196" customWidth="1"/>
    <col min="15111" max="15111" width="10.6328125" style="196" customWidth="1"/>
    <col min="15112" max="15112" width="4.36328125" style="196" customWidth="1"/>
    <col min="15113" max="15113" width="10.36328125" style="196" customWidth="1"/>
    <col min="15114" max="15114" width="7.08984375" style="196" bestFit="1" customWidth="1"/>
    <col min="15115" max="15115" width="6.81640625" style="196" customWidth="1"/>
    <col min="15116" max="15116" width="2.36328125" style="196" customWidth="1"/>
    <col min="15117" max="15117" width="2" style="196" customWidth="1"/>
    <col min="15118" max="15118" width="13.26953125" style="196" customWidth="1"/>
    <col min="15119" max="15119" width="2.26953125" style="196" customWidth="1"/>
    <col min="15120" max="15360" width="10.6328125" style="196"/>
    <col min="15361" max="15361" width="6.08984375" style="196" customWidth="1"/>
    <col min="15362" max="15362" width="2.08984375" style="196" customWidth="1"/>
    <col min="15363" max="15363" width="7.81640625" style="196" customWidth="1"/>
    <col min="15364" max="15364" width="9.08984375" style="196" customWidth="1"/>
    <col min="15365" max="15365" width="12.81640625" style="196" customWidth="1"/>
    <col min="15366" max="15366" width="11.81640625" style="196" customWidth="1"/>
    <col min="15367" max="15367" width="10.6328125" style="196" customWidth="1"/>
    <col min="15368" max="15368" width="4.36328125" style="196" customWidth="1"/>
    <col min="15369" max="15369" width="10.36328125" style="196" customWidth="1"/>
    <col min="15370" max="15370" width="7.08984375" style="196" bestFit="1" customWidth="1"/>
    <col min="15371" max="15371" width="6.81640625" style="196" customWidth="1"/>
    <col min="15372" max="15372" width="2.36328125" style="196" customWidth="1"/>
    <col min="15373" max="15373" width="2" style="196" customWidth="1"/>
    <col min="15374" max="15374" width="13.26953125" style="196" customWidth="1"/>
    <col min="15375" max="15375" width="2.26953125" style="196" customWidth="1"/>
    <col min="15376" max="15616" width="10.6328125" style="196"/>
    <col min="15617" max="15617" width="6.08984375" style="196" customWidth="1"/>
    <col min="15618" max="15618" width="2.08984375" style="196" customWidth="1"/>
    <col min="15619" max="15619" width="7.81640625" style="196" customWidth="1"/>
    <col min="15620" max="15620" width="9.08984375" style="196" customWidth="1"/>
    <col min="15621" max="15621" width="12.81640625" style="196" customWidth="1"/>
    <col min="15622" max="15622" width="11.81640625" style="196" customWidth="1"/>
    <col min="15623" max="15623" width="10.6328125" style="196" customWidth="1"/>
    <col min="15624" max="15624" width="4.36328125" style="196" customWidth="1"/>
    <col min="15625" max="15625" width="10.36328125" style="196" customWidth="1"/>
    <col min="15626" max="15626" width="7.08984375" style="196" bestFit="1" customWidth="1"/>
    <col min="15627" max="15627" width="6.81640625" style="196" customWidth="1"/>
    <col min="15628" max="15628" width="2.36328125" style="196" customWidth="1"/>
    <col min="15629" max="15629" width="2" style="196" customWidth="1"/>
    <col min="15630" max="15630" width="13.26953125" style="196" customWidth="1"/>
    <col min="15631" max="15631" width="2.26953125" style="196" customWidth="1"/>
    <col min="15632" max="15872" width="10.6328125" style="196"/>
    <col min="15873" max="15873" width="6.08984375" style="196" customWidth="1"/>
    <col min="15874" max="15874" width="2.08984375" style="196" customWidth="1"/>
    <col min="15875" max="15875" width="7.81640625" style="196" customWidth="1"/>
    <col min="15876" max="15876" width="9.08984375" style="196" customWidth="1"/>
    <col min="15877" max="15877" width="12.81640625" style="196" customWidth="1"/>
    <col min="15878" max="15878" width="11.81640625" style="196" customWidth="1"/>
    <col min="15879" max="15879" width="10.6328125" style="196" customWidth="1"/>
    <col min="15880" max="15880" width="4.36328125" style="196" customWidth="1"/>
    <col min="15881" max="15881" width="10.36328125" style="196" customWidth="1"/>
    <col min="15882" max="15882" width="7.08984375" style="196" bestFit="1" customWidth="1"/>
    <col min="15883" max="15883" width="6.81640625" style="196" customWidth="1"/>
    <col min="15884" max="15884" width="2.36328125" style="196" customWidth="1"/>
    <col min="15885" max="15885" width="2" style="196" customWidth="1"/>
    <col min="15886" max="15886" width="13.26953125" style="196" customWidth="1"/>
    <col min="15887" max="15887" width="2.26953125" style="196" customWidth="1"/>
    <col min="15888" max="16128" width="10.6328125" style="196"/>
    <col min="16129" max="16129" width="6.08984375" style="196" customWidth="1"/>
    <col min="16130" max="16130" width="2.08984375" style="196" customWidth="1"/>
    <col min="16131" max="16131" width="7.81640625" style="196" customWidth="1"/>
    <col min="16132" max="16132" width="9.08984375" style="196" customWidth="1"/>
    <col min="16133" max="16133" width="12.81640625" style="196" customWidth="1"/>
    <col min="16134" max="16134" width="11.81640625" style="196" customWidth="1"/>
    <col min="16135" max="16135" width="10.6328125" style="196" customWidth="1"/>
    <col min="16136" max="16136" width="4.36328125" style="196" customWidth="1"/>
    <col min="16137" max="16137" width="10.36328125" style="196" customWidth="1"/>
    <col min="16138" max="16138" width="7.08984375" style="196" bestFit="1" customWidth="1"/>
    <col min="16139" max="16139" width="6.81640625" style="196" customWidth="1"/>
    <col min="16140" max="16140" width="2.36328125" style="196" customWidth="1"/>
    <col min="16141" max="16141" width="2" style="196" customWidth="1"/>
    <col min="16142" max="16142" width="13.26953125" style="196" customWidth="1"/>
    <col min="16143" max="16143" width="2.26953125" style="196" customWidth="1"/>
    <col min="16144" max="16384" width="10.6328125" style="196"/>
  </cols>
  <sheetData>
    <row r="1" spans="1:60"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1:60">
      <c r="B2" s="148"/>
      <c r="C2" s="149"/>
      <c r="D2" s="149"/>
      <c r="E2" s="150" t="s">
        <v>159</v>
      </c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1:60" ht="14.5">
      <c r="B3" s="148"/>
      <c r="C3" s="151"/>
      <c r="D3" s="149"/>
      <c r="E3" s="150" t="s">
        <v>160</v>
      </c>
      <c r="F3" s="644" t="s">
        <v>161</v>
      </c>
      <c r="G3" s="645"/>
      <c r="H3" s="645"/>
      <c r="I3" s="149"/>
      <c r="J3" s="152" t="s">
        <v>162</v>
      </c>
      <c r="K3" s="149"/>
      <c r="L3" s="153"/>
      <c r="M3" s="153"/>
      <c r="N3" s="154">
        <f>'Beleg 19) Bank 2'!N21</f>
        <v>25085.68</v>
      </c>
      <c r="O3" s="149"/>
    </row>
    <row r="4" spans="1:60">
      <c r="B4" s="155"/>
      <c r="C4" s="156"/>
      <c r="D4" s="157"/>
      <c r="E4" s="150" t="s">
        <v>163</v>
      </c>
      <c r="F4" s="157"/>
      <c r="G4" s="157"/>
      <c r="H4" s="157"/>
      <c r="I4" s="157"/>
      <c r="J4" s="157"/>
      <c r="K4" s="157"/>
      <c r="L4" s="157"/>
      <c r="M4" s="157"/>
      <c r="N4" s="149"/>
      <c r="O4" s="149"/>
    </row>
    <row r="5" spans="1:60">
      <c r="B5" s="155"/>
      <c r="C5" s="158"/>
      <c r="D5" s="159"/>
      <c r="E5" s="159"/>
      <c r="F5" s="159"/>
      <c r="G5" s="159"/>
      <c r="H5" s="157"/>
      <c r="I5" s="157"/>
      <c r="J5" s="155"/>
      <c r="K5" s="160"/>
      <c r="L5" s="160"/>
      <c r="M5" s="161"/>
      <c r="N5" s="149"/>
      <c r="O5" s="149"/>
      <c r="P5" s="705"/>
      <c r="Q5" s="705"/>
    </row>
    <row r="6" spans="1:60">
      <c r="B6" s="157"/>
      <c r="C6" s="149" t="s">
        <v>164</v>
      </c>
      <c r="D6" s="149"/>
      <c r="E6" s="159"/>
      <c r="F6" s="159"/>
      <c r="G6" s="159"/>
      <c r="H6" s="157"/>
      <c r="I6" s="157"/>
      <c r="J6" s="159" t="s">
        <v>165</v>
      </c>
      <c r="K6" s="149"/>
      <c r="L6" s="159" t="s">
        <v>166</v>
      </c>
      <c r="M6" s="161"/>
      <c r="N6" s="149"/>
      <c r="O6" s="149"/>
      <c r="P6" s="705"/>
      <c r="Q6" s="705"/>
    </row>
    <row r="7" spans="1:60">
      <c r="B7" s="155"/>
      <c r="C7" s="162"/>
      <c r="D7" s="149"/>
      <c r="E7" s="149"/>
      <c r="F7" s="149"/>
      <c r="G7" s="149"/>
      <c r="H7" s="149"/>
      <c r="I7" s="157"/>
      <c r="J7" s="160"/>
      <c r="K7" s="149"/>
      <c r="L7" s="149"/>
      <c r="M7" s="149"/>
      <c r="N7" s="149"/>
      <c r="O7" s="646" t="s">
        <v>167</v>
      </c>
    </row>
    <row r="8" spans="1:60" ht="14.5">
      <c r="B8" s="648"/>
      <c r="C8" s="701" t="s">
        <v>356</v>
      </c>
      <c r="D8" s="650"/>
      <c r="E8" s="650"/>
      <c r="F8" s="650"/>
      <c r="G8" s="650"/>
      <c r="H8" s="650"/>
      <c r="I8" s="650"/>
      <c r="J8" s="164"/>
      <c r="K8" s="165"/>
      <c r="L8" s="172"/>
      <c r="M8" s="172"/>
      <c r="N8" s="172"/>
      <c r="O8" s="647"/>
      <c r="P8" s="497"/>
    </row>
    <row r="9" spans="1:60" s="168" customFormat="1" ht="13">
      <c r="A9" s="169"/>
      <c r="B9" s="648"/>
      <c r="C9" s="167" t="s">
        <v>357</v>
      </c>
      <c r="E9" s="167"/>
      <c r="F9" s="167"/>
      <c r="G9" s="167"/>
      <c r="H9" s="167"/>
      <c r="I9" s="167"/>
      <c r="J9" s="569" t="s">
        <v>358</v>
      </c>
      <c r="K9" s="165"/>
      <c r="L9" s="652">
        <v>43.49</v>
      </c>
      <c r="M9" s="652"/>
      <c r="N9" s="652"/>
      <c r="O9" s="647"/>
      <c r="P9" s="188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</row>
    <row r="10" spans="1:60" s="168" customFormat="1" ht="13">
      <c r="A10" s="169"/>
      <c r="B10" s="648"/>
      <c r="C10" s="167" t="s">
        <v>359</v>
      </c>
      <c r="D10" s="169"/>
      <c r="E10" s="167"/>
      <c r="F10" s="167"/>
      <c r="G10" s="167"/>
      <c r="H10" s="167"/>
      <c r="I10" s="167"/>
      <c r="J10" s="569" t="s">
        <v>358</v>
      </c>
      <c r="K10" s="165"/>
      <c r="L10" s="172"/>
      <c r="M10" s="172"/>
      <c r="N10" s="172">
        <v>-13.37</v>
      </c>
      <c r="O10" s="647"/>
      <c r="P10" s="188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</row>
    <row r="11" spans="1:60" s="168" customFormat="1" ht="13">
      <c r="A11" s="169"/>
      <c r="B11" s="648"/>
      <c r="C11" s="167" t="s">
        <v>383</v>
      </c>
      <c r="D11" s="169"/>
      <c r="E11" s="167"/>
      <c r="F11" s="167"/>
      <c r="G11" s="167"/>
      <c r="H11" s="167"/>
      <c r="I11" s="167"/>
      <c r="J11" s="569" t="s">
        <v>358</v>
      </c>
      <c r="K11" s="165"/>
      <c r="L11" s="172"/>
      <c r="M11" s="172"/>
      <c r="N11" s="172">
        <v>-23</v>
      </c>
      <c r="O11" s="647"/>
      <c r="P11" s="188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</row>
    <row r="12" spans="1:60" s="168" customFormat="1" ht="13">
      <c r="A12" s="169"/>
      <c r="B12" s="648"/>
      <c r="C12" s="170" t="s">
        <v>384</v>
      </c>
      <c r="E12" s="167"/>
      <c r="F12" s="167"/>
      <c r="G12" s="167"/>
      <c r="H12" s="167"/>
      <c r="I12" s="167"/>
      <c r="J12" s="569" t="s">
        <v>358</v>
      </c>
      <c r="K12" s="165"/>
      <c r="L12" s="172"/>
      <c r="M12" s="172"/>
      <c r="N12" s="172">
        <v>-45</v>
      </c>
      <c r="O12" s="647"/>
      <c r="P12" s="188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</row>
    <row r="13" spans="1:60" s="168" customFormat="1" ht="13">
      <c r="A13" s="169"/>
      <c r="B13" s="648"/>
      <c r="C13" s="169"/>
      <c r="D13" s="167"/>
      <c r="E13" s="167"/>
      <c r="F13" s="167"/>
      <c r="G13" s="167"/>
      <c r="H13" s="167"/>
      <c r="I13" s="167"/>
      <c r="J13" s="569"/>
      <c r="K13" s="165"/>
      <c r="L13" s="172"/>
      <c r="M13" s="172"/>
      <c r="N13" s="172"/>
      <c r="O13" s="647"/>
      <c r="P13" s="188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</row>
    <row r="14" spans="1:60" s="168" customFormat="1" ht="13">
      <c r="A14" s="169"/>
      <c r="B14" s="648"/>
      <c r="C14" s="169" t="s">
        <v>487</v>
      </c>
      <c r="D14" s="167"/>
      <c r="E14" s="167"/>
      <c r="F14" s="167"/>
      <c r="G14" s="167"/>
      <c r="H14" s="167"/>
      <c r="I14" s="167"/>
      <c r="J14" s="569" t="s">
        <v>425</v>
      </c>
      <c r="K14" s="165"/>
      <c r="L14" s="172"/>
      <c r="M14" s="172"/>
      <c r="N14" s="172">
        <v>-1260</v>
      </c>
      <c r="O14" s="647"/>
      <c r="P14" s="188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</row>
    <row r="15" spans="1:60" s="168" customFormat="1" ht="13">
      <c r="A15" s="169"/>
      <c r="B15" s="648"/>
      <c r="C15" s="168" t="s">
        <v>461</v>
      </c>
      <c r="D15" s="167"/>
      <c r="E15" s="167"/>
      <c r="F15" s="167"/>
      <c r="G15" s="167"/>
      <c r="H15" s="167"/>
      <c r="I15" s="167"/>
      <c r="J15" s="569" t="s">
        <v>488</v>
      </c>
      <c r="K15" s="165"/>
      <c r="L15" s="172"/>
      <c r="M15" s="172"/>
      <c r="N15" s="172">
        <v>1500</v>
      </c>
      <c r="O15" s="647"/>
      <c r="P15" s="188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</row>
    <row r="16" spans="1:60" ht="12.5">
      <c r="B16" s="648"/>
      <c r="C16" s="171"/>
      <c r="D16" s="651"/>
      <c r="E16" s="651"/>
      <c r="F16" s="651"/>
      <c r="G16" s="651"/>
      <c r="H16" s="651"/>
      <c r="I16" s="651"/>
      <c r="J16" s="164"/>
      <c r="K16" s="165"/>
      <c r="L16" s="652"/>
      <c r="M16" s="652"/>
      <c r="N16" s="652"/>
      <c r="O16" s="647"/>
    </row>
    <row r="17" spans="1:60" s="498" customFormat="1">
      <c r="A17" s="189"/>
      <c r="B17" s="648"/>
      <c r="C17" s="173"/>
      <c r="D17" s="174"/>
      <c r="E17" s="174"/>
      <c r="F17" s="174"/>
      <c r="G17" s="174"/>
      <c r="H17" s="174"/>
      <c r="I17" s="174"/>
      <c r="J17" s="175"/>
      <c r="K17" s="176"/>
      <c r="L17" s="177"/>
      <c r="M17" s="177"/>
      <c r="N17" s="177"/>
      <c r="O17" s="647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</row>
    <row r="18" spans="1:60" s="498" customFormat="1" ht="12.75" customHeight="1">
      <c r="A18" s="189"/>
      <c r="B18" s="648"/>
      <c r="C18" s="656" t="s">
        <v>479</v>
      </c>
      <c r="D18" s="656"/>
      <c r="E18" s="656"/>
      <c r="F18" s="656"/>
      <c r="G18" s="178"/>
      <c r="H18" s="178"/>
      <c r="I18" s="178"/>
      <c r="J18" s="152" t="s">
        <v>169</v>
      </c>
      <c r="K18" s="149"/>
      <c r="L18" s="179"/>
      <c r="M18" s="179"/>
      <c r="N18" s="180">
        <f>L9+N15</f>
        <v>1543.49</v>
      </c>
      <c r="O18" s="647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</row>
    <row r="19" spans="1:60" s="498" customFormat="1" ht="12.5">
      <c r="A19" s="189"/>
      <c r="B19" s="648"/>
      <c r="C19" s="656"/>
      <c r="D19" s="656"/>
      <c r="E19" s="656"/>
      <c r="F19" s="656"/>
      <c r="G19" s="153"/>
      <c r="H19" s="178"/>
      <c r="I19" s="178"/>
      <c r="J19" s="152" t="s">
        <v>170</v>
      </c>
      <c r="K19" s="149"/>
      <c r="L19" s="179"/>
      <c r="M19" s="179"/>
      <c r="N19" s="180">
        <f>N10+N11+N12+N14</f>
        <v>-1341.37</v>
      </c>
      <c r="O19" s="647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</row>
    <row r="20" spans="1:60" s="498" customFormat="1" ht="12.5">
      <c r="A20" s="189"/>
      <c r="B20" s="648"/>
      <c r="C20" s="656"/>
      <c r="D20" s="656"/>
      <c r="E20" s="656"/>
      <c r="F20" s="656"/>
      <c r="G20" s="153"/>
      <c r="H20" s="178"/>
      <c r="I20" s="178"/>
      <c r="J20" s="152" t="s">
        <v>171</v>
      </c>
      <c r="K20" s="149"/>
      <c r="L20" s="179"/>
      <c r="M20" s="179"/>
      <c r="N20" s="149"/>
      <c r="O20" s="647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</row>
    <row r="21" spans="1:60" s="498" customFormat="1" ht="13">
      <c r="A21" s="189"/>
      <c r="B21" s="648"/>
      <c r="C21" s="656"/>
      <c r="D21" s="656"/>
      <c r="E21" s="656"/>
      <c r="F21" s="656"/>
      <c r="G21" s="153"/>
      <c r="H21" s="178"/>
      <c r="I21" s="178"/>
      <c r="J21" s="181" t="s">
        <v>172</v>
      </c>
      <c r="K21" s="149"/>
      <c r="L21" s="179"/>
      <c r="M21" s="179"/>
      <c r="N21" s="182">
        <f>N3+N18+N19</f>
        <v>25287.800000000003</v>
      </c>
      <c r="O21" s="647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</row>
    <row r="22" spans="1:60" s="498" customFormat="1" ht="13">
      <c r="A22" s="189"/>
      <c r="B22" s="648"/>
      <c r="C22" s="428" t="s">
        <v>486</v>
      </c>
      <c r="D22" s="184"/>
      <c r="E22" s="184"/>
      <c r="F22" s="185" t="s">
        <v>475</v>
      </c>
      <c r="G22" s="186"/>
      <c r="H22" s="187" t="s">
        <v>188</v>
      </c>
      <c r="I22" s="187"/>
      <c r="J22" s="188"/>
      <c r="K22" s="169"/>
      <c r="L22" s="702">
        <v>2000554477</v>
      </c>
      <c r="M22" s="703"/>
      <c r="N22" s="702"/>
      <c r="O22" s="647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</row>
    <row r="23" spans="1:60" s="500" customFormat="1" ht="14.5">
      <c r="A23" s="499"/>
      <c r="B23" s="648"/>
      <c r="C23" s="189" t="s">
        <v>175</v>
      </c>
      <c r="D23" s="190"/>
      <c r="E23" s="190" t="s">
        <v>176</v>
      </c>
      <c r="F23" s="189" t="s">
        <v>177</v>
      </c>
      <c r="G23" s="192"/>
      <c r="H23" s="655" t="s">
        <v>178</v>
      </c>
      <c r="I23" s="650"/>
      <c r="J23" s="650"/>
      <c r="K23" s="189"/>
      <c r="L23" s="655" t="s">
        <v>179</v>
      </c>
      <c r="M23" s="655"/>
      <c r="N23" s="655"/>
      <c r="O23" s="647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499"/>
      <c r="AA23" s="499"/>
      <c r="AB23" s="499"/>
      <c r="AC23" s="499"/>
      <c r="AD23" s="499"/>
      <c r="AE23" s="499"/>
      <c r="AF23" s="499"/>
      <c r="AG23" s="499"/>
      <c r="AH23" s="499"/>
      <c r="AI23" s="499"/>
      <c r="AJ23" s="499"/>
      <c r="AK23" s="499"/>
      <c r="AL23" s="499"/>
      <c r="AM23" s="499"/>
      <c r="AN23" s="499"/>
      <c r="AO23" s="499"/>
      <c r="AP23" s="499"/>
      <c r="AQ23" s="499"/>
      <c r="AR23" s="499"/>
      <c r="AS23" s="499"/>
      <c r="AT23" s="499"/>
      <c r="AU23" s="499"/>
      <c r="AV23" s="499"/>
      <c r="AW23" s="499"/>
      <c r="AX23" s="499"/>
      <c r="AY23" s="499"/>
      <c r="AZ23" s="499"/>
      <c r="BA23" s="499"/>
      <c r="BB23" s="499"/>
      <c r="BC23" s="499"/>
      <c r="BD23" s="499"/>
      <c r="BE23" s="499"/>
      <c r="BF23" s="499"/>
      <c r="BG23" s="499"/>
      <c r="BH23" s="499"/>
    </row>
    <row r="24" spans="1:60">
      <c r="B24" s="155"/>
      <c r="C24" s="193"/>
      <c r="D24" s="157"/>
      <c r="E24" s="157"/>
      <c r="F24" s="157"/>
      <c r="G24" s="157"/>
      <c r="H24" s="157"/>
      <c r="I24" s="157"/>
      <c r="J24" s="157"/>
      <c r="K24" s="194"/>
      <c r="L24" s="194"/>
      <c r="M24" s="157"/>
      <c r="N24" s="149"/>
      <c r="O24" s="149"/>
    </row>
    <row r="25" spans="1:60" s="189" customFormat="1">
      <c r="B25" s="501"/>
      <c r="K25" s="502"/>
      <c r="L25" s="502"/>
    </row>
    <row r="26" spans="1:60" s="189" customFormat="1">
      <c r="B26" s="501"/>
      <c r="I26" s="503"/>
      <c r="J26" s="504"/>
      <c r="K26" s="704"/>
      <c r="L26" s="704"/>
      <c r="M26" s="503" t="str">
        <f>IF(K26&lt;0,"-","")</f>
        <v/>
      </c>
    </row>
    <row r="27" spans="1:60" s="189" customFormat="1">
      <c r="B27" s="501"/>
      <c r="I27" s="503"/>
      <c r="J27" s="504"/>
      <c r="K27" s="704"/>
      <c r="L27" s="704"/>
      <c r="M27" s="503" t="str">
        <f>IF(K27&lt;0,"-","")</f>
        <v/>
      </c>
    </row>
    <row r="28" spans="1:60" s="189" customFormat="1">
      <c r="B28" s="501"/>
    </row>
    <row r="29" spans="1:60" s="189" customFormat="1">
      <c r="B29" s="501"/>
    </row>
    <row r="30" spans="1:60" s="189" customFormat="1">
      <c r="B30" s="501"/>
    </row>
    <row r="31" spans="1:60" s="189" customFormat="1">
      <c r="B31" s="501"/>
    </row>
    <row r="32" spans="1:60" s="189" customFormat="1">
      <c r="B32" s="501"/>
    </row>
    <row r="33" spans="2:2" s="189" customFormat="1">
      <c r="B33" s="501"/>
    </row>
    <row r="34" spans="2:2" s="189" customFormat="1">
      <c r="B34" s="501"/>
    </row>
    <row r="35" spans="2:2" s="189" customFormat="1">
      <c r="B35" s="501"/>
    </row>
    <row r="36" spans="2:2" s="189" customFormat="1">
      <c r="B36" s="501"/>
    </row>
  </sheetData>
  <mergeCells count="14">
    <mergeCell ref="K26:L26"/>
    <mergeCell ref="K27:L27"/>
    <mergeCell ref="C18:F21"/>
    <mergeCell ref="F3:H3"/>
    <mergeCell ref="P5:Q6"/>
    <mergeCell ref="O7:O23"/>
    <mergeCell ref="B8:B23"/>
    <mergeCell ref="C8:I8"/>
    <mergeCell ref="L9:N9"/>
    <mergeCell ref="D16:I16"/>
    <mergeCell ref="L16:N16"/>
    <mergeCell ref="L22:N22"/>
    <mergeCell ref="H23:J23"/>
    <mergeCell ref="L23:N23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E0867-BC68-469D-91B6-1290A8BCF88E}">
  <dimension ref="A1:I35"/>
  <sheetViews>
    <sheetView topLeftCell="A20" workbookViewId="0">
      <selection activeCell="I34" sqref="A1:I34"/>
    </sheetView>
  </sheetViews>
  <sheetFormatPr baseColWidth="10" defaultRowHeight="14.5"/>
  <cols>
    <col min="1" max="1" width="1.1796875" style="163" customWidth="1"/>
    <col min="7" max="7" width="9.453125" customWidth="1"/>
    <col min="8" max="8" width="11.81640625" style="163" customWidth="1"/>
    <col min="9" max="9" width="1.6328125" customWidth="1"/>
  </cols>
  <sheetData>
    <row r="1" spans="1:9" s="163" customFormat="1" ht="5.4" customHeight="1">
      <c r="A1" s="232"/>
      <c r="B1" s="233"/>
      <c r="C1" s="233"/>
      <c r="D1" s="233"/>
      <c r="E1" s="233"/>
      <c r="F1" s="233"/>
      <c r="G1" s="233"/>
      <c r="H1" s="233"/>
      <c r="I1" s="234"/>
    </row>
    <row r="2" spans="1:9" s="163" customFormat="1">
      <c r="A2" s="235"/>
      <c r="B2" s="407"/>
      <c r="C2" s="407"/>
      <c r="D2" s="407"/>
      <c r="E2" s="407"/>
      <c r="F2" s="407"/>
      <c r="G2" s="407"/>
      <c r="H2" s="407"/>
      <c r="I2" s="236"/>
    </row>
    <row r="3" spans="1:9">
      <c r="A3" s="235"/>
      <c r="B3" s="407"/>
      <c r="C3" s="407"/>
      <c r="D3" s="407"/>
      <c r="E3" s="407"/>
      <c r="F3" s="407"/>
      <c r="G3" s="407"/>
      <c r="H3" s="407"/>
      <c r="I3" s="236"/>
    </row>
    <row r="4" spans="1:9">
      <c r="A4" s="235"/>
      <c r="B4" s="407"/>
      <c r="C4" s="506"/>
      <c r="D4" s="407"/>
      <c r="E4" s="407"/>
      <c r="F4" s="407"/>
      <c r="G4" s="407"/>
      <c r="H4" s="407"/>
      <c r="I4" s="236"/>
    </row>
    <row r="5" spans="1:9">
      <c r="A5" s="235"/>
      <c r="B5" s="407"/>
      <c r="C5" s="407"/>
      <c r="D5" s="407"/>
      <c r="E5" s="407"/>
      <c r="F5" s="407"/>
      <c r="G5" s="407"/>
      <c r="H5" s="407"/>
      <c r="I5" s="236"/>
    </row>
    <row r="6" spans="1:9">
      <c r="A6" s="235"/>
      <c r="B6" s="407"/>
      <c r="C6" s="407"/>
      <c r="D6" s="407"/>
      <c r="E6" s="407"/>
      <c r="F6" s="407"/>
      <c r="G6" s="407"/>
      <c r="H6" s="407"/>
      <c r="I6" s="236"/>
    </row>
    <row r="7" spans="1:9">
      <c r="A7" s="235"/>
      <c r="B7" s="679" t="s">
        <v>395</v>
      </c>
      <c r="C7" s="679"/>
      <c r="D7" s="679"/>
      <c r="E7" s="679"/>
      <c r="F7" s="679"/>
      <c r="G7" s="679"/>
      <c r="H7" s="679"/>
      <c r="I7" s="236"/>
    </row>
    <row r="8" spans="1:9">
      <c r="A8" s="235"/>
      <c r="B8" s="407"/>
      <c r="C8" s="407"/>
      <c r="D8" s="407"/>
      <c r="E8" s="407"/>
      <c r="F8" s="407"/>
      <c r="G8" s="407"/>
      <c r="H8" s="407"/>
      <c r="I8" s="236"/>
    </row>
    <row r="9" spans="1:9">
      <c r="A9" s="235"/>
      <c r="B9" s="407"/>
      <c r="C9" s="407"/>
      <c r="D9" s="407"/>
      <c r="E9" s="407"/>
      <c r="F9" s="407"/>
      <c r="G9" s="407"/>
      <c r="H9" s="407"/>
      <c r="I9" s="236"/>
    </row>
    <row r="10" spans="1:9">
      <c r="A10" s="235"/>
      <c r="B10" s="407" t="s">
        <v>443</v>
      </c>
      <c r="C10" s="407"/>
      <c r="D10" s="146"/>
      <c r="E10" s="407"/>
      <c r="F10" s="407"/>
      <c r="G10" s="407"/>
      <c r="H10" s="407"/>
      <c r="I10" s="236"/>
    </row>
    <row r="11" spans="1:9">
      <c r="A11" s="235"/>
      <c r="B11" s="407" t="s">
        <v>195</v>
      </c>
      <c r="C11" s="407"/>
      <c r="D11" s="146"/>
      <c r="E11" s="407"/>
      <c r="F11" s="407"/>
      <c r="G11" s="407"/>
      <c r="H11" s="407"/>
      <c r="I11" s="236"/>
    </row>
    <row r="12" spans="1:9">
      <c r="A12" s="235"/>
      <c r="B12" s="407" t="s">
        <v>52</v>
      </c>
      <c r="C12" s="407"/>
      <c r="D12" s="146"/>
      <c r="E12" s="407"/>
      <c r="F12" s="407"/>
      <c r="G12" s="407"/>
      <c r="H12" s="407"/>
      <c r="I12" s="236"/>
    </row>
    <row r="13" spans="1:9">
      <c r="A13" s="235"/>
      <c r="B13" s="407" t="s">
        <v>53</v>
      </c>
      <c r="C13" s="407"/>
      <c r="D13" s="407"/>
      <c r="E13" s="407"/>
      <c r="F13" s="407"/>
      <c r="G13" s="407"/>
      <c r="H13" s="407"/>
      <c r="I13" s="236"/>
    </row>
    <row r="14" spans="1:9" s="163" customFormat="1">
      <c r="A14" s="235"/>
      <c r="B14" s="407"/>
      <c r="C14" s="407"/>
      <c r="D14" s="407"/>
      <c r="E14" s="407"/>
      <c r="F14" s="407"/>
      <c r="G14" s="407"/>
      <c r="H14" s="407"/>
      <c r="I14" s="236"/>
    </row>
    <row r="15" spans="1:9" s="163" customFormat="1">
      <c r="A15" s="235"/>
      <c r="B15" s="407"/>
      <c r="C15" s="407"/>
      <c r="D15" s="407"/>
      <c r="E15" s="407"/>
      <c r="F15" s="407"/>
      <c r="G15" s="407"/>
      <c r="H15" s="407"/>
      <c r="I15" s="236"/>
    </row>
    <row r="16" spans="1:9" s="163" customFormat="1" ht="23.5">
      <c r="A16" s="235"/>
      <c r="B16" s="537" t="s">
        <v>291</v>
      </c>
      <c r="C16" s="407"/>
      <c r="D16" s="407"/>
      <c r="E16" s="407"/>
      <c r="F16" s="407"/>
      <c r="G16" s="407"/>
      <c r="H16" s="407"/>
      <c r="I16" s="236"/>
    </row>
    <row r="17" spans="1:9">
      <c r="A17" s="235"/>
      <c r="B17" s="407"/>
      <c r="C17" s="407"/>
      <c r="D17" s="407"/>
      <c r="E17" s="407"/>
      <c r="F17" s="407"/>
      <c r="G17" s="407"/>
      <c r="H17" s="407"/>
      <c r="I17" s="236"/>
    </row>
    <row r="18" spans="1:9" ht="29">
      <c r="A18" s="10"/>
      <c r="B18" s="524" t="s">
        <v>389</v>
      </c>
      <c r="C18" s="527"/>
      <c r="D18" s="525" t="s">
        <v>390</v>
      </c>
      <c r="E18" s="570" t="s">
        <v>507</v>
      </c>
      <c r="F18" s="525" t="s">
        <v>391</v>
      </c>
      <c r="G18" s="527"/>
      <c r="H18" s="526" t="s">
        <v>392</v>
      </c>
      <c r="I18" s="236"/>
    </row>
    <row r="19" spans="1:9">
      <c r="A19" s="235"/>
      <c r="B19" s="412" t="s">
        <v>481</v>
      </c>
      <c r="C19" s="361"/>
      <c r="D19" s="571">
        <v>9384</v>
      </c>
      <c r="E19" s="360">
        <v>48484</v>
      </c>
      <c r="F19" s="489" t="s">
        <v>481</v>
      </c>
      <c r="G19" s="361"/>
      <c r="H19" s="361" t="s">
        <v>196</v>
      </c>
      <c r="I19" s="236"/>
    </row>
    <row r="20" spans="1:9">
      <c r="A20" s="235"/>
      <c r="B20" s="407"/>
      <c r="C20" s="407"/>
      <c r="D20" s="407"/>
      <c r="E20" s="407"/>
      <c r="F20" s="407"/>
      <c r="G20" s="407"/>
      <c r="H20" s="407"/>
      <c r="I20" s="236"/>
    </row>
    <row r="21" spans="1:9">
      <c r="A21" s="10"/>
      <c r="B21" s="541" t="s">
        <v>231</v>
      </c>
      <c r="C21" s="529" t="s">
        <v>11</v>
      </c>
      <c r="D21" s="528" t="s">
        <v>232</v>
      </c>
      <c r="E21" s="528"/>
      <c r="F21" s="528"/>
      <c r="G21" s="529" t="s">
        <v>393</v>
      </c>
      <c r="H21" s="530" t="s">
        <v>234</v>
      </c>
      <c r="I21" s="236"/>
    </row>
    <row r="22" spans="1:9">
      <c r="A22" s="235"/>
      <c r="B22" s="147" t="s">
        <v>397</v>
      </c>
      <c r="C22" s="147">
        <v>10</v>
      </c>
      <c r="D22" s="407" t="s">
        <v>396</v>
      </c>
      <c r="E22" s="407"/>
      <c r="F22" s="407"/>
      <c r="G22" s="407">
        <v>19.46</v>
      </c>
      <c r="H22" s="490">
        <f>C22*G22</f>
        <v>194.60000000000002</v>
      </c>
      <c r="I22" s="236"/>
    </row>
    <row r="23" spans="1:9">
      <c r="A23" s="235"/>
      <c r="B23" s="147" t="s">
        <v>399</v>
      </c>
      <c r="C23" s="147">
        <v>10</v>
      </c>
      <c r="D23" s="407" t="s">
        <v>398</v>
      </c>
      <c r="E23" s="407"/>
      <c r="F23" s="407"/>
      <c r="G23" s="407">
        <v>17.690000000000001</v>
      </c>
      <c r="H23" s="490">
        <f>C23*G23</f>
        <v>176.9</v>
      </c>
      <c r="I23" s="236"/>
    </row>
    <row r="24" spans="1:9">
      <c r="A24" s="235"/>
      <c r="B24" s="407"/>
      <c r="C24" s="407"/>
      <c r="D24" s="407"/>
      <c r="E24" s="407"/>
      <c r="F24" s="407"/>
      <c r="G24" s="407"/>
      <c r="H24" s="407"/>
      <c r="I24" s="236"/>
    </row>
    <row r="25" spans="1:9">
      <c r="A25" s="235"/>
      <c r="B25" s="407"/>
      <c r="C25" s="407"/>
      <c r="D25" s="407"/>
      <c r="E25" s="407"/>
      <c r="F25" s="407"/>
      <c r="G25" s="407"/>
      <c r="H25" s="407"/>
      <c r="I25" s="236"/>
    </row>
    <row r="26" spans="1:9">
      <c r="A26" s="235"/>
      <c r="B26" s="407"/>
      <c r="C26" s="407"/>
      <c r="D26" s="407"/>
      <c r="E26" s="407"/>
      <c r="F26" s="407"/>
      <c r="G26" s="407"/>
      <c r="H26" s="407"/>
      <c r="I26" s="236"/>
    </row>
    <row r="27" spans="1:9">
      <c r="A27" s="235"/>
      <c r="B27" s="407"/>
      <c r="C27" s="407"/>
      <c r="D27" s="407"/>
      <c r="E27" s="407"/>
      <c r="F27" s="407"/>
      <c r="G27" s="407"/>
      <c r="H27" s="407"/>
      <c r="I27" s="236"/>
    </row>
    <row r="28" spans="1:9">
      <c r="A28" s="235"/>
      <c r="B28" s="407"/>
      <c r="C28" s="407"/>
      <c r="D28" s="407"/>
      <c r="E28" s="407"/>
      <c r="F28" s="533" t="s">
        <v>91</v>
      </c>
      <c r="G28" s="531" t="s">
        <v>16</v>
      </c>
      <c r="H28" s="538">
        <f>SUM(H22:H26)</f>
        <v>371.5</v>
      </c>
      <c r="I28" s="236"/>
    </row>
    <row r="29" spans="1:9">
      <c r="A29" s="235"/>
      <c r="B29" s="133" t="s">
        <v>400</v>
      </c>
      <c r="C29" s="407"/>
      <c r="D29" s="407"/>
      <c r="E29" s="407"/>
      <c r="F29" s="534" t="s">
        <v>394</v>
      </c>
      <c r="G29" s="532" t="s">
        <v>16</v>
      </c>
      <c r="H29" s="539">
        <f>H28*0.13</f>
        <v>48.295000000000002</v>
      </c>
      <c r="I29" s="236"/>
    </row>
    <row r="30" spans="1:9" ht="15.5">
      <c r="A30" s="235"/>
      <c r="B30" s="133" t="s">
        <v>401</v>
      </c>
      <c r="C30" s="407"/>
      <c r="D30" s="407"/>
      <c r="E30" s="407"/>
      <c r="F30" s="535" t="s">
        <v>92</v>
      </c>
      <c r="G30" s="536" t="s">
        <v>16</v>
      </c>
      <c r="H30" s="540">
        <f>H28+H29</f>
        <v>419.79500000000002</v>
      </c>
      <c r="I30" s="236"/>
    </row>
    <row r="31" spans="1:9">
      <c r="A31" s="235"/>
      <c r="B31" s="407"/>
      <c r="C31" s="407"/>
      <c r="D31" s="407"/>
      <c r="E31" s="407"/>
      <c r="F31" s="407"/>
      <c r="G31" s="407"/>
      <c r="H31" s="407"/>
      <c r="I31" s="236"/>
    </row>
    <row r="32" spans="1:9">
      <c r="A32" s="407"/>
      <c r="B32" s="407"/>
      <c r="C32" s="407"/>
      <c r="D32" s="407"/>
      <c r="E32" s="407"/>
      <c r="F32" s="407"/>
      <c r="G32" s="407"/>
      <c r="H32" s="407"/>
      <c r="I32" s="407"/>
    </row>
    <row r="33" spans="1:9">
      <c r="A33" s="407"/>
      <c r="B33" s="407"/>
      <c r="C33" s="407"/>
      <c r="D33" s="407"/>
      <c r="E33" s="407"/>
      <c r="F33" s="407"/>
      <c r="G33" s="407"/>
      <c r="H33" s="407"/>
      <c r="I33" s="407"/>
    </row>
    <row r="34" spans="1:9">
      <c r="A34" s="407"/>
      <c r="B34" s="407"/>
      <c r="C34" s="407"/>
      <c r="D34" s="407"/>
      <c r="E34" s="407"/>
      <c r="F34" s="407"/>
      <c r="G34" s="407"/>
      <c r="H34" s="407"/>
      <c r="I34" s="407"/>
    </row>
    <row r="35" spans="1:9">
      <c r="A35" s="407"/>
      <c r="B35" s="407"/>
      <c r="C35" s="407"/>
      <c r="D35" s="407"/>
      <c r="E35" s="407"/>
      <c r="F35" s="407"/>
      <c r="G35" s="407"/>
      <c r="H35" s="407"/>
      <c r="I35" s="407"/>
    </row>
  </sheetData>
  <mergeCells count="1">
    <mergeCell ref="B7:H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1106-1D29-44C7-9C73-83AC5D7A34AB}">
  <dimension ref="A1:M42"/>
  <sheetViews>
    <sheetView topLeftCell="A25" workbookViewId="0">
      <selection activeCell="K41" sqref="A1:K41"/>
    </sheetView>
  </sheetViews>
  <sheetFormatPr baseColWidth="10" defaultColWidth="10.6328125" defaultRowHeight="14.5"/>
  <cols>
    <col min="1" max="1" width="2.36328125" style="30" customWidth="1"/>
    <col min="2" max="3" width="10.6328125" style="30"/>
    <col min="4" max="8" width="7.36328125" style="30" customWidth="1"/>
    <col min="9" max="9" width="10" style="30" customWidth="1"/>
    <col min="10" max="10" width="11.6328125" style="30" customWidth="1"/>
    <col min="11" max="11" width="2.36328125" style="30" customWidth="1"/>
    <col min="12" max="16384" width="10.6328125" style="30"/>
  </cols>
  <sheetData>
    <row r="1" spans="1:11" ht="6" customHeight="1">
      <c r="A1" s="605"/>
      <c r="B1" s="606"/>
      <c r="C1" s="606"/>
      <c r="D1" s="51"/>
      <c r="E1" s="606"/>
      <c r="F1" s="606"/>
      <c r="G1" s="51"/>
      <c r="H1" s="51"/>
      <c r="I1" s="51"/>
      <c r="J1" s="51"/>
      <c r="K1" s="35"/>
    </row>
    <row r="2" spans="1:11" ht="14.4" customHeight="1">
      <c r="A2" s="49"/>
      <c r="B2" s="600" t="s">
        <v>443</v>
      </c>
      <c r="C2" s="600"/>
      <c r="D2" s="600"/>
      <c r="E2" s="53"/>
      <c r="F2" s="53"/>
      <c r="G2" s="53"/>
      <c r="H2" s="39"/>
      <c r="I2" s="607" t="s">
        <v>155</v>
      </c>
      <c r="J2" s="607"/>
      <c r="K2" s="45"/>
    </row>
    <row r="3" spans="1:11" ht="14.4" customHeight="1">
      <c r="A3" s="49"/>
      <c r="B3" s="600" t="s">
        <v>153</v>
      </c>
      <c r="C3" s="600"/>
      <c r="D3" s="600"/>
      <c r="E3" s="53"/>
      <c r="F3" s="53"/>
      <c r="G3" s="53"/>
      <c r="H3" s="39"/>
      <c r="I3" s="608" t="s">
        <v>158</v>
      </c>
      <c r="J3" s="608"/>
      <c r="K3" s="45"/>
    </row>
    <row r="4" spans="1:11" ht="14.4" customHeight="1">
      <c r="A4" s="54"/>
      <c r="B4" s="600" t="s">
        <v>52</v>
      </c>
      <c r="C4" s="600"/>
      <c r="D4" s="600"/>
      <c r="E4" s="53"/>
      <c r="F4" s="53"/>
      <c r="G4" s="53"/>
      <c r="H4" s="39"/>
      <c r="I4" s="601" t="s">
        <v>127</v>
      </c>
      <c r="J4" s="601"/>
      <c r="K4" s="45"/>
    </row>
    <row r="5" spans="1:11" ht="14.4" customHeight="1">
      <c r="A5" s="46"/>
      <c r="B5" s="39" t="s">
        <v>53</v>
      </c>
      <c r="C5" s="39"/>
      <c r="D5" s="44"/>
      <c r="E5" s="47"/>
      <c r="F5" s="44"/>
      <c r="G5" s="47"/>
      <c r="H5" s="44"/>
      <c r="I5" s="602" t="s">
        <v>128</v>
      </c>
      <c r="J5" s="602"/>
      <c r="K5" s="34"/>
    </row>
    <row r="6" spans="1:11" ht="14.4" customHeight="1">
      <c r="A6" s="603"/>
      <c r="B6" s="585"/>
      <c r="C6" s="585"/>
      <c r="D6" s="44"/>
      <c r="E6" s="585"/>
      <c r="F6" s="585"/>
      <c r="G6" s="44"/>
      <c r="H6" s="44"/>
      <c r="I6" s="44"/>
      <c r="J6" s="44"/>
      <c r="K6" s="34"/>
    </row>
    <row r="7" spans="1:11" ht="14.4" customHeight="1">
      <c r="A7" s="590"/>
      <c r="B7" s="591"/>
      <c r="C7" s="591"/>
      <c r="D7" s="43"/>
      <c r="E7" s="592"/>
      <c r="F7" s="592"/>
      <c r="G7" s="43"/>
      <c r="H7" s="43"/>
      <c r="I7" s="43"/>
      <c r="J7" s="43"/>
      <c r="K7" s="48"/>
    </row>
    <row r="8" spans="1:11" ht="14.4" customHeight="1">
      <c r="A8" s="604"/>
      <c r="B8" s="594"/>
      <c r="C8" s="594"/>
      <c r="D8" s="594"/>
      <c r="E8" s="594"/>
      <c r="F8" s="594"/>
      <c r="G8" s="44"/>
      <c r="H8" s="44"/>
      <c r="I8" s="44"/>
      <c r="J8" s="44"/>
      <c r="K8" s="34"/>
    </row>
    <row r="9" spans="1:11" ht="14.4" customHeight="1">
      <c r="A9" s="71" t="s">
        <v>69</v>
      </c>
      <c r="B9" s="62" t="s">
        <v>404</v>
      </c>
      <c r="C9" s="62"/>
      <c r="D9" s="44"/>
      <c r="E9" s="585"/>
      <c r="F9" s="585"/>
      <c r="G9" s="44"/>
      <c r="H9" s="47"/>
      <c r="I9" s="44"/>
      <c r="J9" s="47"/>
      <c r="K9" s="34"/>
    </row>
    <row r="10" spans="1:11" ht="14.4" customHeight="1">
      <c r="A10" s="71" t="s">
        <v>69</v>
      </c>
      <c r="B10" s="62" t="s">
        <v>405</v>
      </c>
      <c r="C10" s="62"/>
      <c r="D10" s="44"/>
      <c r="E10" s="585"/>
      <c r="F10" s="585"/>
      <c r="G10" s="44"/>
      <c r="H10" s="74"/>
      <c r="I10" s="75" t="s">
        <v>56</v>
      </c>
      <c r="J10" s="74" t="s">
        <v>484</v>
      </c>
      <c r="K10" s="34"/>
    </row>
    <row r="11" spans="1:11" ht="14.4" customHeight="1">
      <c r="A11" s="71" t="s">
        <v>69</v>
      </c>
      <c r="B11" s="62" t="s">
        <v>406</v>
      </c>
      <c r="C11" s="62"/>
      <c r="D11" s="62"/>
      <c r="E11" s="594"/>
      <c r="F11" s="594"/>
      <c r="G11" s="44"/>
      <c r="H11" s="76"/>
      <c r="I11" s="77" t="s">
        <v>57</v>
      </c>
      <c r="J11" s="76">
        <v>973</v>
      </c>
      <c r="K11" s="34"/>
    </row>
    <row r="12" spans="1:11" ht="14.4" customHeight="1">
      <c r="A12" s="49"/>
      <c r="B12" s="44"/>
      <c r="C12" s="44"/>
      <c r="D12" s="44"/>
      <c r="E12" s="44"/>
      <c r="F12" s="44"/>
      <c r="G12" s="44"/>
      <c r="H12" s="78"/>
      <c r="I12" s="75" t="s">
        <v>1</v>
      </c>
      <c r="J12" s="74">
        <v>14384</v>
      </c>
      <c r="K12" s="34"/>
    </row>
    <row r="13" spans="1:11" ht="14.4" customHeight="1">
      <c r="A13" s="49"/>
      <c r="B13" s="44"/>
      <c r="C13" s="44"/>
      <c r="D13" s="44"/>
      <c r="E13" s="44"/>
      <c r="F13" s="44"/>
      <c r="G13" s="44"/>
      <c r="H13" s="78"/>
      <c r="I13" s="75" t="s">
        <v>121</v>
      </c>
      <c r="J13" s="74" t="s">
        <v>290</v>
      </c>
      <c r="K13" s="34"/>
    </row>
    <row r="14" spans="1:11" ht="14.4" customHeight="1">
      <c r="A14" s="55"/>
      <c r="B14" s="458" t="s">
        <v>291</v>
      </c>
      <c r="C14" s="56"/>
      <c r="D14" s="56"/>
      <c r="E14" s="56"/>
      <c r="F14" s="62"/>
      <c r="G14" s="62"/>
      <c r="H14" s="599" t="s">
        <v>67</v>
      </c>
      <c r="I14" s="599"/>
      <c r="J14" s="599"/>
      <c r="K14" s="34"/>
    </row>
    <row r="15" spans="1:11" ht="14.4" customHeight="1">
      <c r="A15" s="49"/>
      <c r="B15" s="44"/>
      <c r="C15" s="596"/>
      <c r="D15" s="596"/>
      <c r="E15" s="596"/>
      <c r="F15" s="596"/>
      <c r="G15" s="44"/>
      <c r="H15" s="44"/>
      <c r="I15" s="585"/>
      <c r="J15" s="585"/>
      <c r="K15" s="34"/>
    </row>
    <row r="16" spans="1:11" ht="4.5" customHeight="1">
      <c r="A16" s="590"/>
      <c r="B16" s="591"/>
      <c r="C16" s="591"/>
      <c r="D16" s="43"/>
      <c r="E16" s="592"/>
      <c r="F16" s="592"/>
      <c r="G16" s="43"/>
      <c r="H16" s="43"/>
      <c r="I16" s="43"/>
      <c r="J16" s="43"/>
      <c r="K16" s="48"/>
    </row>
    <row r="17" spans="1:11" ht="14.4" customHeight="1">
      <c r="A17" s="90"/>
      <c r="B17" s="95" t="s">
        <v>11</v>
      </c>
      <c r="C17" s="596" t="s">
        <v>4</v>
      </c>
      <c r="D17" s="596"/>
      <c r="E17" s="596"/>
      <c r="F17" s="596"/>
      <c r="G17" s="597" t="s">
        <v>71</v>
      </c>
      <c r="H17" s="597"/>
      <c r="I17" s="598" t="s">
        <v>72</v>
      </c>
      <c r="J17" s="598"/>
      <c r="K17" s="34"/>
    </row>
    <row r="18" spans="1:11" ht="5.25" customHeight="1">
      <c r="A18" s="49"/>
      <c r="B18" s="44"/>
      <c r="C18" s="585"/>
      <c r="D18" s="585"/>
      <c r="E18" s="585"/>
      <c r="F18" s="585"/>
      <c r="G18" s="94"/>
      <c r="H18" s="94"/>
      <c r="I18" s="44"/>
      <c r="J18" s="94"/>
      <c r="K18" s="34"/>
    </row>
    <row r="19" spans="1:11" ht="14.4" customHeight="1">
      <c r="A19" s="57"/>
      <c r="B19" s="58">
        <v>35</v>
      </c>
      <c r="C19" s="594" t="s">
        <v>408</v>
      </c>
      <c r="D19" s="594"/>
      <c r="E19" s="594"/>
      <c r="F19" s="594"/>
      <c r="G19" s="84"/>
      <c r="H19" s="59">
        <v>2.4700000000000002</v>
      </c>
      <c r="I19" s="44"/>
      <c r="J19" s="73">
        <f>H19*B19</f>
        <v>86.45</v>
      </c>
      <c r="K19" s="34"/>
    </row>
    <row r="20" spans="1:11" ht="14.4" customHeight="1">
      <c r="A20" s="60"/>
      <c r="B20" s="61">
        <v>35</v>
      </c>
      <c r="C20" s="62" t="s">
        <v>409</v>
      </c>
      <c r="D20" s="62"/>
      <c r="E20" s="62"/>
      <c r="F20" s="62"/>
      <c r="G20" s="84"/>
      <c r="H20" s="59">
        <v>2.4700000000000002</v>
      </c>
      <c r="I20" s="59"/>
      <c r="J20" s="73">
        <f>H20*B20</f>
        <v>86.45</v>
      </c>
      <c r="K20" s="34"/>
    </row>
    <row r="21" spans="1:11" ht="14.4" customHeight="1">
      <c r="A21" s="60"/>
      <c r="B21" s="61">
        <v>10</v>
      </c>
      <c r="C21" s="62" t="s">
        <v>410</v>
      </c>
      <c r="D21" s="62"/>
      <c r="E21" s="62"/>
      <c r="F21" s="62"/>
      <c r="G21" s="84"/>
      <c r="H21" s="59">
        <v>17.690000000000001</v>
      </c>
      <c r="I21" s="59"/>
      <c r="J21" s="73">
        <f>H21*B21</f>
        <v>176.9</v>
      </c>
      <c r="K21" s="34"/>
    </row>
    <row r="22" spans="1:11" ht="14.4" customHeight="1">
      <c r="A22" s="60"/>
      <c r="B22" s="61"/>
      <c r="C22" s="62"/>
      <c r="D22" s="62"/>
      <c r="E22" s="62"/>
      <c r="F22" s="62"/>
      <c r="G22" s="63"/>
      <c r="H22" s="64"/>
      <c r="I22" s="594"/>
      <c r="J22" s="594"/>
      <c r="K22" s="34"/>
    </row>
    <row r="23" spans="1:11" ht="5.25" customHeight="1" thickBot="1">
      <c r="A23" s="65"/>
      <c r="B23" s="66"/>
      <c r="C23" s="67"/>
      <c r="D23" s="67"/>
      <c r="E23" s="67"/>
      <c r="F23" s="67"/>
      <c r="G23" s="68"/>
      <c r="H23" s="69"/>
      <c r="I23" s="595"/>
      <c r="J23" s="595"/>
      <c r="K23" s="50"/>
    </row>
    <row r="24" spans="1:11" ht="14.4" customHeight="1">
      <c r="A24" s="49"/>
      <c r="B24" s="44"/>
      <c r="C24" s="585"/>
      <c r="D24" s="585"/>
      <c r="E24" s="585"/>
      <c r="F24" s="585"/>
      <c r="G24" s="593" t="s">
        <v>54</v>
      </c>
      <c r="H24" s="593"/>
      <c r="I24" s="83" t="s">
        <v>16</v>
      </c>
      <c r="J24" s="73">
        <f>SUM(I19:J23)</f>
        <v>349.8</v>
      </c>
      <c r="K24" s="34"/>
    </row>
    <row r="25" spans="1:11" ht="14.4" customHeight="1">
      <c r="A25" s="70"/>
      <c r="B25" s="64"/>
      <c r="C25" s="594"/>
      <c r="D25" s="594"/>
      <c r="E25" s="594"/>
      <c r="F25" s="594"/>
      <c r="G25" s="594" t="s">
        <v>407</v>
      </c>
      <c r="H25" s="594"/>
      <c r="I25" s="83" t="s">
        <v>16</v>
      </c>
      <c r="J25" s="73">
        <f>J24*13%</f>
        <v>45.474000000000004</v>
      </c>
      <c r="K25" s="36"/>
    </row>
    <row r="26" spans="1:11" ht="14.4" customHeight="1">
      <c r="A26" s="49"/>
      <c r="B26" s="44"/>
      <c r="C26" s="585"/>
      <c r="D26" s="585"/>
      <c r="E26" s="585"/>
      <c r="F26" s="585"/>
      <c r="G26" s="586" t="s">
        <v>65</v>
      </c>
      <c r="H26" s="586"/>
      <c r="I26" s="96" t="s">
        <v>16</v>
      </c>
      <c r="J26" s="97">
        <f>SUM(J24:J25)</f>
        <v>395.274</v>
      </c>
      <c r="K26" s="36"/>
    </row>
    <row r="27" spans="1:11" ht="14.4" customHeight="1">
      <c r="A27" s="71"/>
      <c r="B27" s="62"/>
      <c r="C27" s="62"/>
      <c r="D27" s="62"/>
      <c r="E27" s="62"/>
      <c r="F27" s="62"/>
      <c r="G27" s="44"/>
      <c r="H27" s="44"/>
      <c r="I27" s="39"/>
      <c r="J27" s="39"/>
      <c r="K27" s="34"/>
    </row>
    <row r="28" spans="1:11" ht="14.4" customHeight="1">
      <c r="A28" s="46"/>
      <c r="B28" s="84"/>
      <c r="C28" s="44"/>
      <c r="D28" s="44"/>
      <c r="E28" s="39"/>
      <c r="F28" s="39"/>
      <c r="G28" s="44"/>
      <c r="H28" s="44"/>
      <c r="I28" s="39"/>
      <c r="J28" s="39"/>
      <c r="K28" s="34"/>
    </row>
    <row r="29" spans="1:11" ht="14.4" customHeight="1">
      <c r="A29" s="46"/>
      <c r="B29" s="39"/>
      <c r="C29" s="39"/>
      <c r="D29" s="44"/>
      <c r="E29" s="39"/>
      <c r="F29" s="37"/>
      <c r="G29" s="44"/>
      <c r="H29" s="44"/>
      <c r="I29" s="44"/>
      <c r="J29" s="44"/>
      <c r="K29" s="38"/>
    </row>
    <row r="30" spans="1:11" ht="14.4" customHeight="1">
      <c r="A30" s="71"/>
      <c r="B30" s="62"/>
      <c r="C30" s="62"/>
      <c r="D30" s="62"/>
      <c r="E30" s="62"/>
      <c r="F30" s="37"/>
      <c r="G30" s="37"/>
      <c r="H30" s="39"/>
      <c r="I30" s="39"/>
      <c r="J30" s="39"/>
      <c r="K30" s="52"/>
    </row>
    <row r="31" spans="1:11" ht="14.4" customHeight="1">
      <c r="A31" s="71"/>
      <c r="B31" s="44" t="s">
        <v>411</v>
      </c>
      <c r="C31" s="62"/>
      <c r="D31" s="39"/>
      <c r="E31" s="39"/>
      <c r="F31" s="37"/>
      <c r="G31" s="37"/>
      <c r="H31" s="37"/>
      <c r="I31" s="37"/>
      <c r="J31" s="37"/>
      <c r="K31" s="72"/>
    </row>
    <row r="32" spans="1:11" ht="14.4" customHeight="1">
      <c r="A32" s="71"/>
      <c r="B32" s="62"/>
      <c r="C32" s="62"/>
      <c r="D32" s="39"/>
      <c r="E32" s="39"/>
      <c r="F32" s="39"/>
      <c r="G32" s="37"/>
      <c r="H32" s="37"/>
      <c r="I32" s="37"/>
      <c r="J32" s="37"/>
      <c r="K32" s="72"/>
    </row>
    <row r="33" spans="1:13" ht="14.4" customHeight="1">
      <c r="A33" s="71"/>
      <c r="B33" s="62"/>
      <c r="C33" s="62"/>
      <c r="D33" s="39"/>
      <c r="E33" s="39"/>
      <c r="F33" s="39"/>
      <c r="G33" s="37"/>
      <c r="H33" s="37"/>
      <c r="I33" s="37"/>
      <c r="J33" s="37"/>
      <c r="K33" s="72"/>
      <c r="M33" s="47"/>
    </row>
    <row r="34" spans="1:13" ht="14.4" customHeight="1">
      <c r="A34" s="587"/>
      <c r="B34" s="588"/>
      <c r="C34" s="588"/>
      <c r="D34" s="588"/>
      <c r="E34" s="588"/>
      <c r="F34" s="588"/>
      <c r="G34" s="588"/>
      <c r="H34" s="588"/>
      <c r="I34" s="588"/>
      <c r="J34" s="588"/>
      <c r="K34" s="589"/>
      <c r="M34" s="47"/>
    </row>
    <row r="35" spans="1:13" ht="5.25" customHeight="1">
      <c r="A35" s="590"/>
      <c r="B35" s="591"/>
      <c r="C35" s="591"/>
      <c r="D35" s="43"/>
      <c r="E35" s="592"/>
      <c r="F35" s="592"/>
      <c r="G35" s="43"/>
      <c r="H35" s="43"/>
      <c r="I35" s="43"/>
      <c r="J35" s="43"/>
      <c r="K35" s="48"/>
      <c r="M35" s="47"/>
    </row>
    <row r="36" spans="1:13" s="81" customFormat="1" ht="14.4" customHeight="1">
      <c r="A36" s="91"/>
      <c r="B36" s="85" t="s">
        <v>444</v>
      </c>
      <c r="C36" s="85"/>
      <c r="D36" s="85"/>
      <c r="E36" s="85"/>
      <c r="F36" s="85"/>
      <c r="G36" s="85"/>
      <c r="H36" s="85"/>
      <c r="I36" s="85"/>
      <c r="J36" s="86" t="s">
        <v>59</v>
      </c>
      <c r="K36" s="72"/>
      <c r="M36" s="93"/>
    </row>
    <row r="37" spans="1:13" s="82" customFormat="1" ht="5.25" customHeight="1">
      <c r="A37" s="92"/>
      <c r="B37" s="87"/>
      <c r="C37" s="87"/>
      <c r="D37" s="87"/>
      <c r="E37" s="87"/>
      <c r="F37" s="87"/>
      <c r="G37" s="87"/>
      <c r="H37" s="87"/>
      <c r="I37" s="87"/>
      <c r="J37" s="88"/>
      <c r="K37" s="72"/>
      <c r="M37" s="16"/>
    </row>
    <row r="38" spans="1:13" s="82" customFormat="1" ht="12" customHeight="1">
      <c r="A38" s="92"/>
      <c r="B38" s="87" t="s">
        <v>63</v>
      </c>
      <c r="C38" s="87"/>
      <c r="D38" s="87"/>
      <c r="E38" s="87"/>
      <c r="F38" s="87"/>
      <c r="G38" s="87"/>
      <c r="H38" s="87"/>
      <c r="I38" s="87"/>
      <c r="J38" s="88" t="s">
        <v>60</v>
      </c>
      <c r="K38" s="72"/>
      <c r="M38" s="16"/>
    </row>
    <row r="39" spans="1:13" s="82" customFormat="1" ht="12" customHeight="1">
      <c r="A39" s="92"/>
      <c r="B39" s="87" t="s">
        <v>64</v>
      </c>
      <c r="C39" s="87"/>
      <c r="D39" s="87"/>
      <c r="E39" s="87"/>
      <c r="F39" s="87"/>
      <c r="G39" s="87"/>
      <c r="H39" s="87"/>
      <c r="I39" s="87"/>
      <c r="J39" s="88" t="s">
        <v>61</v>
      </c>
      <c r="K39" s="72"/>
      <c r="M39" s="16"/>
    </row>
    <row r="40" spans="1:13" s="82" customFormat="1" ht="12" customHeight="1">
      <c r="A40" s="92"/>
      <c r="B40" s="87" t="s">
        <v>68</v>
      </c>
      <c r="C40" s="87"/>
      <c r="D40" s="87"/>
      <c r="E40" s="87"/>
      <c r="F40" s="87"/>
      <c r="G40" s="87"/>
      <c r="H40" s="87"/>
      <c r="I40" s="87"/>
      <c r="J40" s="88" t="s">
        <v>62</v>
      </c>
      <c r="K40" s="72"/>
    </row>
    <row r="41" spans="1:13" ht="14.4" customHeight="1" thickBot="1">
      <c r="A41" s="582"/>
      <c r="B41" s="583"/>
      <c r="C41" s="583"/>
      <c r="D41" s="79"/>
      <c r="E41" s="584"/>
      <c r="F41" s="584"/>
      <c r="G41" s="79"/>
      <c r="H41" s="79"/>
      <c r="I41" s="79"/>
      <c r="J41" s="79"/>
      <c r="K41" s="80"/>
    </row>
    <row r="42" spans="1:13" ht="15" thickTop="1"/>
  </sheetData>
  <mergeCells count="44">
    <mergeCell ref="A1:C1"/>
    <mergeCell ref="E1:F1"/>
    <mergeCell ref="B2:D2"/>
    <mergeCell ref="I2:J2"/>
    <mergeCell ref="B3:D3"/>
    <mergeCell ref="I3:J3"/>
    <mergeCell ref="H14:J14"/>
    <mergeCell ref="C15:F15"/>
    <mergeCell ref="I15:J15"/>
    <mergeCell ref="B4:D4"/>
    <mergeCell ref="I4:J4"/>
    <mergeCell ref="I5:J5"/>
    <mergeCell ref="A6:C6"/>
    <mergeCell ref="E6:F6"/>
    <mergeCell ref="A7:C7"/>
    <mergeCell ref="E7:F7"/>
    <mergeCell ref="A8:F8"/>
    <mergeCell ref="E9:F9"/>
    <mergeCell ref="E10:F10"/>
    <mergeCell ref="E11:F11"/>
    <mergeCell ref="A16:C16"/>
    <mergeCell ref="E16:F16"/>
    <mergeCell ref="G17:H17"/>
    <mergeCell ref="I17:J17"/>
    <mergeCell ref="C19:F19"/>
    <mergeCell ref="I22:J22"/>
    <mergeCell ref="I23:J23"/>
    <mergeCell ref="C18:D18"/>
    <mergeCell ref="E18:F18"/>
    <mergeCell ref="C17:F17"/>
    <mergeCell ref="C24:D24"/>
    <mergeCell ref="E24:F24"/>
    <mergeCell ref="G24:H24"/>
    <mergeCell ref="C25:D25"/>
    <mergeCell ref="E25:F25"/>
    <mergeCell ref="G25:H25"/>
    <mergeCell ref="A41:C41"/>
    <mergeCell ref="E41:F41"/>
    <mergeCell ref="C26:D26"/>
    <mergeCell ref="E26:F26"/>
    <mergeCell ref="G26:H26"/>
    <mergeCell ref="A34:K34"/>
    <mergeCell ref="A35:C35"/>
    <mergeCell ref="E35:F35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8D857-A055-4F58-A35E-0ED47237DEE8}">
  <dimension ref="B1:S27"/>
  <sheetViews>
    <sheetView workbookViewId="0">
      <selection activeCell="Q17" sqref="Q17"/>
    </sheetView>
  </sheetViews>
  <sheetFormatPr baseColWidth="10" defaultColWidth="10.6328125" defaultRowHeight="14.5"/>
  <cols>
    <col min="1" max="1" width="4.36328125" style="163" customWidth="1"/>
    <col min="2" max="2" width="2.08984375" style="195" customWidth="1"/>
    <col min="3" max="3" width="7.81640625" style="196" customWidth="1"/>
    <col min="4" max="4" width="9.08984375" style="196" customWidth="1"/>
    <col min="5" max="5" width="13.90625" style="196" customWidth="1"/>
    <col min="6" max="6" width="11.81640625" style="196" customWidth="1"/>
    <col min="7" max="7" width="10.6328125" style="196" customWidth="1"/>
    <col min="8" max="8" width="4.36328125" style="196" customWidth="1"/>
    <col min="9" max="9" width="10.36328125" style="196" customWidth="1"/>
    <col min="10" max="10" width="7.08984375" style="196" bestFit="1" customWidth="1"/>
    <col min="11" max="11" width="6.81640625" style="196" customWidth="1"/>
    <col min="12" max="12" width="2.36328125" style="196" customWidth="1"/>
    <col min="13" max="13" width="2" style="196" customWidth="1"/>
    <col min="14" max="14" width="13.26953125" style="196" customWidth="1"/>
    <col min="15" max="15" width="2.26953125" style="196" customWidth="1"/>
    <col min="16" max="16384" width="10.6328125" style="163"/>
  </cols>
  <sheetData>
    <row r="1" spans="2:15"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2:15">
      <c r="B2" s="148"/>
      <c r="C2" s="149"/>
      <c r="D2" s="149"/>
      <c r="E2" s="150" t="s">
        <v>190</v>
      </c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2:15" ht="15.5">
      <c r="B3" s="148"/>
      <c r="C3" s="151"/>
      <c r="D3" s="149"/>
      <c r="E3" s="150" t="s">
        <v>189</v>
      </c>
      <c r="F3" s="644" t="s">
        <v>161</v>
      </c>
      <c r="G3" s="645"/>
      <c r="H3" s="645"/>
      <c r="I3" s="149"/>
      <c r="J3" s="152" t="s">
        <v>162</v>
      </c>
      <c r="K3" s="149"/>
      <c r="L3" s="153"/>
      <c r="M3" s="153"/>
      <c r="N3" s="154">
        <f>'Beleg 22) Bank 3'!N21</f>
        <v>25287.800000000003</v>
      </c>
      <c r="O3" s="149"/>
    </row>
    <row r="4" spans="2:15">
      <c r="B4" s="155"/>
      <c r="C4" s="156"/>
      <c r="D4" s="157"/>
      <c r="E4" s="150" t="s">
        <v>163</v>
      </c>
      <c r="F4" s="157"/>
      <c r="G4" s="157"/>
      <c r="H4" s="157"/>
      <c r="I4" s="157"/>
      <c r="J4" s="157"/>
      <c r="K4" s="157"/>
      <c r="L4" s="157"/>
      <c r="M4" s="157"/>
      <c r="N4" s="149"/>
      <c r="O4" s="149"/>
    </row>
    <row r="5" spans="2:15">
      <c r="B5" s="155"/>
      <c r="C5" s="158"/>
      <c r="D5" s="159"/>
      <c r="E5" s="159"/>
      <c r="F5" s="159"/>
      <c r="G5" s="159"/>
      <c r="H5" s="157"/>
      <c r="I5" s="157"/>
      <c r="J5" s="155"/>
      <c r="K5" s="160"/>
      <c r="L5" s="160"/>
      <c r="M5" s="161"/>
      <c r="N5" s="149"/>
      <c r="O5" s="149"/>
    </row>
    <row r="6" spans="2:15">
      <c r="B6" s="157"/>
      <c r="C6" s="149" t="s">
        <v>164</v>
      </c>
      <c r="D6" s="149"/>
      <c r="E6" s="159"/>
      <c r="F6" s="159"/>
      <c r="G6" s="159"/>
      <c r="H6" s="157"/>
      <c r="I6" s="157"/>
      <c r="J6" s="159" t="s">
        <v>165</v>
      </c>
      <c r="K6" s="149"/>
      <c r="L6" s="159" t="s">
        <v>166</v>
      </c>
      <c r="M6" s="161"/>
      <c r="N6" s="149"/>
      <c r="O6" s="149"/>
    </row>
    <row r="7" spans="2:15" ht="15" customHeight="1">
      <c r="B7" s="155"/>
      <c r="C7" s="162"/>
      <c r="D7" s="149"/>
      <c r="E7" s="149"/>
      <c r="F7" s="149"/>
      <c r="G7" s="149"/>
      <c r="H7" s="149"/>
      <c r="I7" s="157"/>
      <c r="J7" s="160"/>
      <c r="K7" s="149"/>
      <c r="L7" s="149"/>
      <c r="M7" s="149"/>
      <c r="N7" s="149"/>
      <c r="O7" s="646" t="s">
        <v>167</v>
      </c>
    </row>
    <row r="8" spans="2:15">
      <c r="B8" s="648"/>
      <c r="C8" s="649"/>
      <c r="D8" s="650"/>
      <c r="E8" s="650"/>
      <c r="F8" s="650"/>
      <c r="G8" s="650"/>
      <c r="H8" s="650"/>
      <c r="I8" s="650"/>
      <c r="J8" s="164"/>
      <c r="K8" s="165"/>
      <c r="L8" s="172"/>
      <c r="M8" s="172"/>
      <c r="N8" s="172"/>
      <c r="O8" s="647"/>
    </row>
    <row r="9" spans="2:15">
      <c r="B9" s="648"/>
      <c r="C9" s="167" t="s">
        <v>482</v>
      </c>
      <c r="D9" s="168"/>
      <c r="E9" s="167"/>
      <c r="F9" s="167"/>
      <c r="G9" s="167"/>
      <c r="H9" s="167"/>
      <c r="I9" s="167"/>
      <c r="J9" s="569" t="s">
        <v>168</v>
      </c>
      <c r="K9" s="165"/>
      <c r="L9" s="172"/>
      <c r="M9" s="172"/>
      <c r="N9" s="172">
        <v>-407.21</v>
      </c>
      <c r="O9" s="647"/>
    </row>
    <row r="10" spans="2:15">
      <c r="B10" s="648"/>
      <c r="C10" s="168" t="s">
        <v>483</v>
      </c>
      <c r="D10" s="169"/>
      <c r="E10" s="167"/>
      <c r="F10" s="167"/>
      <c r="G10" s="167"/>
      <c r="H10" s="167"/>
      <c r="I10" s="167"/>
      <c r="J10" s="186" t="s">
        <v>485</v>
      </c>
      <c r="K10" s="169"/>
      <c r="L10" s="169"/>
      <c r="M10" s="169"/>
      <c r="N10" s="172">
        <v>387.36</v>
      </c>
      <c r="O10" s="647"/>
    </row>
    <row r="11" spans="2:15">
      <c r="B11" s="648"/>
      <c r="C11" s="170"/>
      <c r="D11" s="169"/>
      <c r="E11" s="167"/>
      <c r="F11" s="167"/>
      <c r="G11" s="167"/>
      <c r="H11" s="167"/>
      <c r="I11" s="167"/>
      <c r="J11" s="164"/>
      <c r="K11" s="165"/>
      <c r="L11" s="166"/>
      <c r="M11" s="166"/>
      <c r="N11" s="166"/>
      <c r="O11" s="647"/>
    </row>
    <row r="12" spans="2:15">
      <c r="B12" s="648"/>
      <c r="C12" s="170"/>
      <c r="D12" s="169"/>
      <c r="E12" s="167"/>
      <c r="F12" s="167"/>
      <c r="G12" s="167"/>
      <c r="H12" s="167"/>
      <c r="I12" s="167"/>
      <c r="J12" s="164"/>
      <c r="K12" s="165"/>
      <c r="L12" s="172"/>
      <c r="M12" s="172"/>
      <c r="N12" s="172"/>
      <c r="O12" s="647"/>
    </row>
    <row r="13" spans="2:15">
      <c r="B13" s="648"/>
      <c r="C13" s="169"/>
      <c r="D13" s="167"/>
      <c r="E13" s="167"/>
      <c r="F13" s="167"/>
      <c r="G13" s="167"/>
      <c r="H13" s="167"/>
      <c r="I13" s="167"/>
      <c r="J13" s="164"/>
      <c r="K13" s="165"/>
      <c r="L13" s="172"/>
      <c r="M13" s="172"/>
      <c r="N13" s="172"/>
      <c r="O13" s="647"/>
    </row>
    <row r="14" spans="2:15">
      <c r="B14" s="648"/>
      <c r="C14" s="169"/>
      <c r="D14" s="167"/>
      <c r="E14" s="167"/>
      <c r="F14" s="167"/>
      <c r="G14" s="167"/>
      <c r="H14" s="167"/>
      <c r="I14" s="167"/>
      <c r="J14" s="164"/>
      <c r="K14" s="165"/>
      <c r="L14" s="172"/>
      <c r="M14" s="172"/>
      <c r="N14" s="172"/>
      <c r="O14" s="647"/>
    </row>
    <row r="15" spans="2:15">
      <c r="B15" s="648"/>
      <c r="C15" s="168"/>
      <c r="D15" s="167"/>
      <c r="E15" s="167"/>
      <c r="F15" s="167"/>
      <c r="G15" s="167"/>
      <c r="H15" s="167"/>
      <c r="I15" s="167"/>
      <c r="J15" s="164"/>
      <c r="K15" s="165"/>
      <c r="L15" s="172"/>
      <c r="M15" s="172"/>
      <c r="N15" s="172"/>
      <c r="O15" s="647"/>
    </row>
    <row r="16" spans="2:15">
      <c r="B16" s="648"/>
      <c r="C16" s="171"/>
      <c r="D16" s="651"/>
      <c r="E16" s="651"/>
      <c r="F16" s="651"/>
      <c r="G16" s="651"/>
      <c r="H16" s="651"/>
      <c r="I16" s="651"/>
      <c r="J16" s="164"/>
      <c r="K16" s="165"/>
      <c r="L16" s="652"/>
      <c r="M16" s="652"/>
      <c r="N16" s="652"/>
      <c r="O16" s="647"/>
    </row>
    <row r="17" spans="2:19">
      <c r="B17" s="648"/>
      <c r="C17" s="173"/>
      <c r="D17" s="174"/>
      <c r="E17" s="174"/>
      <c r="F17" s="174"/>
      <c r="G17" s="174"/>
      <c r="H17" s="174"/>
      <c r="I17" s="174"/>
      <c r="J17" s="175"/>
      <c r="K17" s="176"/>
      <c r="L17" s="177"/>
      <c r="M17" s="177"/>
      <c r="N17" s="177"/>
      <c r="O17" s="647"/>
    </row>
    <row r="18" spans="2:19" ht="15" customHeight="1">
      <c r="B18" s="648"/>
      <c r="C18" s="656" t="s">
        <v>479</v>
      </c>
      <c r="D18" s="656"/>
      <c r="E18" s="656"/>
      <c r="F18" s="656"/>
      <c r="G18" s="178"/>
      <c r="H18" s="178"/>
      <c r="I18" s="178"/>
      <c r="J18" s="152" t="s">
        <v>169</v>
      </c>
      <c r="K18" s="149"/>
      <c r="L18" s="179"/>
      <c r="M18" s="179"/>
      <c r="N18" s="180">
        <f>N10</f>
        <v>387.36</v>
      </c>
      <c r="O18" s="647"/>
    </row>
    <row r="19" spans="2:19">
      <c r="B19" s="648"/>
      <c r="C19" s="656"/>
      <c r="D19" s="656"/>
      <c r="E19" s="656"/>
      <c r="F19" s="656"/>
      <c r="G19" s="153"/>
      <c r="H19" s="178"/>
      <c r="I19" s="178"/>
      <c r="J19" s="152" t="s">
        <v>170</v>
      </c>
      <c r="K19" s="149"/>
      <c r="L19" s="179"/>
      <c r="M19" s="179"/>
      <c r="N19" s="180">
        <f>N8+N9</f>
        <v>-407.21</v>
      </c>
      <c r="O19" s="647"/>
    </row>
    <row r="20" spans="2:19">
      <c r="B20" s="648"/>
      <c r="C20" s="656"/>
      <c r="D20" s="656"/>
      <c r="E20" s="656"/>
      <c r="F20" s="656"/>
      <c r="G20" s="153"/>
      <c r="H20" s="178"/>
      <c r="I20" s="178"/>
      <c r="J20" s="152" t="s">
        <v>171</v>
      </c>
      <c r="K20" s="149"/>
      <c r="L20" s="179"/>
      <c r="M20" s="179"/>
      <c r="N20" s="149"/>
      <c r="O20" s="647"/>
    </row>
    <row r="21" spans="2:19">
      <c r="B21" s="648"/>
      <c r="C21" s="656"/>
      <c r="D21" s="656"/>
      <c r="E21" s="656"/>
      <c r="F21" s="656"/>
      <c r="G21" s="153"/>
      <c r="H21" s="178"/>
      <c r="I21" s="178"/>
      <c r="J21" s="181" t="s">
        <v>172</v>
      </c>
      <c r="K21" s="149"/>
      <c r="L21" s="179"/>
      <c r="M21" s="179"/>
      <c r="N21" s="182">
        <f>N3+N18+N19</f>
        <v>25267.950000000004</v>
      </c>
      <c r="O21" s="647"/>
      <c r="Q21" s="231"/>
      <c r="R21" s="231"/>
      <c r="S21" s="231"/>
    </row>
    <row r="22" spans="2:19">
      <c r="B22" s="648"/>
      <c r="C22" s="183" t="s">
        <v>489</v>
      </c>
      <c r="D22" s="184"/>
      <c r="E22" s="184"/>
      <c r="F22" s="185" t="s">
        <v>174</v>
      </c>
      <c r="G22" s="186"/>
      <c r="H22" s="187" t="s">
        <v>188</v>
      </c>
      <c r="I22" s="187"/>
      <c r="J22" s="188"/>
      <c r="K22" s="169"/>
      <c r="L22" s="653">
        <v>2000554477</v>
      </c>
      <c r="M22" s="654"/>
      <c r="N22" s="653"/>
      <c r="O22" s="647"/>
    </row>
    <row r="23" spans="2:19">
      <c r="B23" s="648"/>
      <c r="C23" s="189" t="s">
        <v>175</v>
      </c>
      <c r="D23" s="190"/>
      <c r="E23" s="190" t="s">
        <v>176</v>
      </c>
      <c r="F23" s="189" t="s">
        <v>177</v>
      </c>
      <c r="G23" s="192"/>
      <c r="H23" s="655" t="s">
        <v>178</v>
      </c>
      <c r="I23" s="650"/>
      <c r="J23" s="650"/>
      <c r="K23" s="189"/>
      <c r="L23" s="655" t="s">
        <v>179</v>
      </c>
      <c r="M23" s="655"/>
      <c r="N23" s="655"/>
      <c r="O23" s="647"/>
    </row>
    <row r="24" spans="2:19">
      <c r="B24" s="155"/>
      <c r="C24" s="193"/>
      <c r="D24" s="157"/>
      <c r="E24" s="157"/>
      <c r="F24" s="157"/>
      <c r="G24" s="157"/>
      <c r="H24" s="157"/>
      <c r="I24" s="157"/>
      <c r="J24" s="157"/>
      <c r="K24" s="194"/>
      <c r="L24" s="194"/>
      <c r="M24" s="157"/>
      <c r="N24" s="149"/>
      <c r="O24" s="149"/>
    </row>
    <row r="25" spans="2:19">
      <c r="K25" s="197"/>
      <c r="L25" s="197"/>
    </row>
    <row r="26" spans="2:19">
      <c r="I26" s="198"/>
      <c r="J26" s="199"/>
      <c r="K26" s="643"/>
      <c r="L26" s="643"/>
      <c r="M26" s="198"/>
    </row>
    <row r="27" spans="2:19">
      <c r="I27" s="198"/>
      <c r="J27" s="199"/>
      <c r="K27" s="643"/>
      <c r="L27" s="643"/>
      <c r="M27" s="198"/>
    </row>
  </sheetData>
  <mergeCells count="12">
    <mergeCell ref="K26:L26"/>
    <mergeCell ref="K27:L27"/>
    <mergeCell ref="F3:H3"/>
    <mergeCell ref="O7:O23"/>
    <mergeCell ref="B8:B23"/>
    <mergeCell ref="C8:I8"/>
    <mergeCell ref="D16:I16"/>
    <mergeCell ref="L16:N16"/>
    <mergeCell ref="L22:N22"/>
    <mergeCell ref="H23:J23"/>
    <mergeCell ref="L23:N23"/>
    <mergeCell ref="C18:F21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9BDA-67F6-4F55-BB32-8E7B9C2687E3}">
  <dimension ref="A1:K15"/>
  <sheetViews>
    <sheetView workbookViewId="0">
      <selection activeCell="K15" sqref="A1:K15"/>
    </sheetView>
  </sheetViews>
  <sheetFormatPr baseColWidth="10" defaultRowHeight="14.5"/>
  <cols>
    <col min="1" max="1" width="3.81640625" customWidth="1"/>
    <col min="2" max="2" width="21.36328125" customWidth="1"/>
    <col min="3" max="3" width="23.453125" customWidth="1"/>
    <col min="4" max="4" width="3.1796875" customWidth="1"/>
    <col min="5" max="5" width="7.1796875" customWidth="1"/>
    <col min="6" max="6" width="15.453125" style="559" customWidth="1"/>
    <col min="7" max="7" width="6.26953125" style="559" customWidth="1"/>
    <col min="11" max="11" width="3.81640625" customWidth="1"/>
  </cols>
  <sheetData>
    <row r="1" spans="1:11">
      <c r="A1" s="572" t="s">
        <v>495</v>
      </c>
      <c r="B1" s="573"/>
      <c r="C1" s="573"/>
      <c r="D1" s="573"/>
      <c r="E1" s="573"/>
      <c r="F1" s="573"/>
      <c r="G1" s="573"/>
      <c r="H1" s="573"/>
      <c r="I1" s="573"/>
      <c r="J1" s="574" t="s">
        <v>60</v>
      </c>
      <c r="K1" s="575"/>
    </row>
    <row r="2" spans="1:11">
      <c r="A2" s="235"/>
      <c r="B2" s="40"/>
      <c r="C2" s="40"/>
      <c r="D2" s="40"/>
      <c r="E2" s="40"/>
      <c r="F2" s="40"/>
      <c r="G2" s="40"/>
      <c r="H2" s="40"/>
      <c r="I2" s="40"/>
      <c r="J2" s="40"/>
      <c r="K2" s="236"/>
    </row>
    <row r="3" spans="1:11">
      <c r="A3" s="235"/>
      <c r="B3" s="576" t="s">
        <v>216</v>
      </c>
      <c r="C3" s="40" t="s">
        <v>501</v>
      </c>
      <c r="D3" s="40"/>
      <c r="E3" s="40"/>
      <c r="F3" s="40"/>
      <c r="G3" s="576" t="s">
        <v>178</v>
      </c>
      <c r="H3" s="40" t="s">
        <v>503</v>
      </c>
      <c r="I3" s="40"/>
      <c r="J3" s="40"/>
      <c r="K3" s="236"/>
    </row>
    <row r="4" spans="1:11">
      <c r="A4" s="235"/>
      <c r="B4" s="40"/>
      <c r="C4" s="40"/>
      <c r="D4" s="40"/>
      <c r="E4" s="40"/>
      <c r="F4" s="40"/>
      <c r="G4" s="576" t="s">
        <v>490</v>
      </c>
      <c r="H4" s="40" t="s">
        <v>502</v>
      </c>
      <c r="I4" s="40"/>
      <c r="J4" s="40"/>
      <c r="K4" s="236"/>
    </row>
    <row r="5" spans="1:11">
      <c r="A5" s="235"/>
      <c r="B5" s="40"/>
      <c r="C5" s="40"/>
      <c r="D5" s="40"/>
      <c r="E5" s="40"/>
      <c r="F5" s="40"/>
      <c r="G5" s="40"/>
      <c r="H5" s="40"/>
      <c r="I5" s="40"/>
      <c r="J5" s="40"/>
      <c r="K5" s="236"/>
    </row>
    <row r="6" spans="1:11">
      <c r="A6" s="235"/>
      <c r="B6" s="576" t="s">
        <v>491</v>
      </c>
      <c r="C6" s="40"/>
      <c r="D6" s="40"/>
      <c r="E6" s="40"/>
      <c r="F6" s="40"/>
      <c r="G6" s="40"/>
      <c r="H6" s="40"/>
      <c r="I6" s="40"/>
      <c r="J6" s="40"/>
      <c r="K6" s="236"/>
    </row>
    <row r="7" spans="1:11">
      <c r="A7" s="235"/>
      <c r="B7" s="40" t="s">
        <v>18</v>
      </c>
      <c r="C7" s="40" t="s">
        <v>505</v>
      </c>
      <c r="D7" s="40"/>
      <c r="E7" s="40"/>
      <c r="F7" s="40"/>
      <c r="G7" s="40"/>
      <c r="H7" s="40"/>
      <c r="I7" s="40"/>
      <c r="J7" s="40"/>
      <c r="K7" s="236"/>
    </row>
    <row r="8" spans="1:11">
      <c r="A8" s="235"/>
      <c r="B8" s="40" t="s">
        <v>183</v>
      </c>
      <c r="C8" s="40" t="s">
        <v>506</v>
      </c>
      <c r="D8" s="40"/>
      <c r="E8" s="40"/>
      <c r="F8" s="40"/>
      <c r="G8" s="40"/>
      <c r="H8" s="40"/>
      <c r="I8" s="40"/>
      <c r="J8" s="40"/>
      <c r="K8" s="236"/>
    </row>
    <row r="9" spans="1:11">
      <c r="A9" s="235"/>
      <c r="B9" s="40" t="s">
        <v>492</v>
      </c>
      <c r="C9" s="40">
        <v>48484</v>
      </c>
      <c r="D9" s="40"/>
      <c r="E9" s="40"/>
      <c r="F9" s="40"/>
      <c r="G9" s="40"/>
      <c r="H9" s="40"/>
      <c r="I9" s="40"/>
      <c r="J9" s="40"/>
      <c r="K9" s="236"/>
    </row>
    <row r="10" spans="1:11">
      <c r="A10" s="235"/>
      <c r="B10" s="40" t="s">
        <v>493</v>
      </c>
      <c r="C10" s="40" t="s">
        <v>508</v>
      </c>
      <c r="D10" s="40"/>
      <c r="E10" s="40"/>
      <c r="F10" s="40"/>
      <c r="G10" s="40"/>
      <c r="H10" s="40"/>
      <c r="I10" s="40"/>
      <c r="J10" s="40"/>
      <c r="K10" s="236"/>
    </row>
    <row r="11" spans="1:11">
      <c r="A11" s="235"/>
      <c r="B11" s="40"/>
      <c r="C11" s="40"/>
      <c r="D11" s="40"/>
      <c r="E11" s="40"/>
      <c r="F11" s="40"/>
      <c r="G11" s="40"/>
      <c r="H11" s="40" t="s">
        <v>496</v>
      </c>
      <c r="I11" s="40" t="s">
        <v>497</v>
      </c>
      <c r="J11" s="40"/>
      <c r="K11" s="236"/>
    </row>
    <row r="12" spans="1:11">
      <c r="A12" s="235"/>
      <c r="B12" s="40"/>
      <c r="C12" s="40"/>
      <c r="D12" s="40"/>
      <c r="E12" s="40"/>
      <c r="F12" s="40"/>
      <c r="G12" s="40"/>
      <c r="H12" s="40" t="s">
        <v>253</v>
      </c>
      <c r="I12" s="40" t="s">
        <v>508</v>
      </c>
      <c r="J12" s="40"/>
      <c r="K12" s="236"/>
    </row>
    <row r="13" spans="1:11">
      <c r="A13" s="235"/>
      <c r="B13" s="576" t="s">
        <v>494</v>
      </c>
      <c r="C13" s="40" t="s">
        <v>500</v>
      </c>
      <c r="D13" s="40"/>
      <c r="E13" s="40"/>
      <c r="F13" s="40"/>
      <c r="G13" s="40"/>
      <c r="H13" s="40" t="s">
        <v>498</v>
      </c>
      <c r="I13" s="40" t="s">
        <v>509</v>
      </c>
      <c r="J13" s="40"/>
      <c r="K13" s="236"/>
    </row>
    <row r="14" spans="1:11">
      <c r="A14" s="235"/>
      <c r="B14" s="40" t="s">
        <v>178</v>
      </c>
      <c r="C14" s="40" t="s">
        <v>188</v>
      </c>
      <c r="D14" s="40"/>
      <c r="E14" s="40" t="s">
        <v>490</v>
      </c>
      <c r="F14" s="40" t="s">
        <v>504</v>
      </c>
      <c r="G14" s="40"/>
      <c r="H14" s="40" t="s">
        <v>499</v>
      </c>
      <c r="I14" s="577">
        <v>0.3923611111111111</v>
      </c>
      <c r="J14" s="40"/>
      <c r="K14" s="236"/>
    </row>
    <row r="15" spans="1:11">
      <c r="A15" s="412"/>
      <c r="B15" s="489"/>
      <c r="C15" s="489"/>
      <c r="D15" s="489"/>
      <c r="E15" s="489"/>
      <c r="F15" s="489"/>
      <c r="G15" s="489"/>
      <c r="H15" s="489"/>
      <c r="I15" s="489"/>
      <c r="J15" s="489"/>
      <c r="K15" s="361"/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F6969-B286-4B65-B670-B63C68FEB92A}">
  <dimension ref="A1:O34"/>
  <sheetViews>
    <sheetView topLeftCell="A18" workbookViewId="0">
      <selection activeCell="J34" sqref="A1:J34"/>
    </sheetView>
  </sheetViews>
  <sheetFormatPr baseColWidth="10" defaultRowHeight="14.5"/>
  <cols>
    <col min="1" max="1" width="1.7265625" style="285" customWidth="1"/>
    <col min="2" max="2" width="4.08984375" style="285" customWidth="1"/>
    <col min="3" max="3" width="7.08984375" style="285" customWidth="1"/>
    <col min="4" max="4" width="6.36328125" style="285" customWidth="1"/>
    <col min="5" max="5" width="6.6328125" style="285" customWidth="1"/>
    <col min="6" max="6" width="7.08984375" style="285" customWidth="1"/>
    <col min="7" max="7" width="12.08984375" style="285" customWidth="1"/>
    <col min="8" max="8" width="8.36328125" style="285" customWidth="1"/>
    <col min="9" max="9" width="11.7265625" style="285" customWidth="1"/>
    <col min="10" max="10" width="1.7265625" style="285" customWidth="1"/>
    <col min="11" max="11" width="3.6328125" style="285" hidden="1" customWidth="1"/>
    <col min="12" max="256" width="10.6328125" style="285"/>
    <col min="257" max="257" width="1.7265625" style="285" customWidth="1"/>
    <col min="258" max="258" width="4.08984375" style="285" customWidth="1"/>
    <col min="259" max="259" width="7.08984375" style="285" customWidth="1"/>
    <col min="260" max="260" width="6.36328125" style="285" customWidth="1"/>
    <col min="261" max="261" width="6.6328125" style="285" customWidth="1"/>
    <col min="262" max="262" width="7.08984375" style="285" customWidth="1"/>
    <col min="263" max="263" width="12.08984375" style="285" customWidth="1"/>
    <col min="264" max="264" width="8.36328125" style="285" customWidth="1"/>
    <col min="265" max="265" width="10.26953125" style="285" customWidth="1"/>
    <col min="266" max="266" width="1.7265625" style="285" customWidth="1"/>
    <col min="267" max="267" width="0" style="285" hidden="1" customWidth="1"/>
    <col min="268" max="512" width="10.6328125" style="285"/>
    <col min="513" max="513" width="1.7265625" style="285" customWidth="1"/>
    <col min="514" max="514" width="4.08984375" style="285" customWidth="1"/>
    <col min="515" max="515" width="7.08984375" style="285" customWidth="1"/>
    <col min="516" max="516" width="6.36328125" style="285" customWidth="1"/>
    <col min="517" max="517" width="6.6328125" style="285" customWidth="1"/>
    <col min="518" max="518" width="7.08984375" style="285" customWidth="1"/>
    <col min="519" max="519" width="12.08984375" style="285" customWidth="1"/>
    <col min="520" max="520" width="8.36328125" style="285" customWidth="1"/>
    <col min="521" max="521" width="10.26953125" style="285" customWidth="1"/>
    <col min="522" max="522" width="1.7265625" style="285" customWidth="1"/>
    <col min="523" max="523" width="0" style="285" hidden="1" customWidth="1"/>
    <col min="524" max="768" width="10.6328125" style="285"/>
    <col min="769" max="769" width="1.7265625" style="285" customWidth="1"/>
    <col min="770" max="770" width="4.08984375" style="285" customWidth="1"/>
    <col min="771" max="771" width="7.08984375" style="285" customWidth="1"/>
    <col min="772" max="772" width="6.36328125" style="285" customWidth="1"/>
    <col min="773" max="773" width="6.6328125" style="285" customWidth="1"/>
    <col min="774" max="774" width="7.08984375" style="285" customWidth="1"/>
    <col min="775" max="775" width="12.08984375" style="285" customWidth="1"/>
    <col min="776" max="776" width="8.36328125" style="285" customWidth="1"/>
    <col min="777" max="777" width="10.26953125" style="285" customWidth="1"/>
    <col min="778" max="778" width="1.7265625" style="285" customWidth="1"/>
    <col min="779" max="779" width="0" style="285" hidden="1" customWidth="1"/>
    <col min="780" max="1024" width="10.6328125" style="285"/>
    <col min="1025" max="1025" width="1.7265625" style="285" customWidth="1"/>
    <col min="1026" max="1026" width="4.08984375" style="285" customWidth="1"/>
    <col min="1027" max="1027" width="7.08984375" style="285" customWidth="1"/>
    <col min="1028" max="1028" width="6.36328125" style="285" customWidth="1"/>
    <col min="1029" max="1029" width="6.6328125" style="285" customWidth="1"/>
    <col min="1030" max="1030" width="7.08984375" style="285" customWidth="1"/>
    <col min="1031" max="1031" width="12.08984375" style="285" customWidth="1"/>
    <col min="1032" max="1032" width="8.36328125" style="285" customWidth="1"/>
    <col min="1033" max="1033" width="10.26953125" style="285" customWidth="1"/>
    <col min="1034" max="1034" width="1.7265625" style="285" customWidth="1"/>
    <col min="1035" max="1035" width="0" style="285" hidden="1" customWidth="1"/>
    <col min="1036" max="1280" width="10.6328125" style="285"/>
    <col min="1281" max="1281" width="1.7265625" style="285" customWidth="1"/>
    <col min="1282" max="1282" width="4.08984375" style="285" customWidth="1"/>
    <col min="1283" max="1283" width="7.08984375" style="285" customWidth="1"/>
    <col min="1284" max="1284" width="6.36328125" style="285" customWidth="1"/>
    <col min="1285" max="1285" width="6.6328125" style="285" customWidth="1"/>
    <col min="1286" max="1286" width="7.08984375" style="285" customWidth="1"/>
    <col min="1287" max="1287" width="12.08984375" style="285" customWidth="1"/>
    <col min="1288" max="1288" width="8.36328125" style="285" customWidth="1"/>
    <col min="1289" max="1289" width="10.26953125" style="285" customWidth="1"/>
    <col min="1290" max="1290" width="1.7265625" style="285" customWidth="1"/>
    <col min="1291" max="1291" width="0" style="285" hidden="1" customWidth="1"/>
    <col min="1292" max="1536" width="10.6328125" style="285"/>
    <col min="1537" max="1537" width="1.7265625" style="285" customWidth="1"/>
    <col min="1538" max="1538" width="4.08984375" style="285" customWidth="1"/>
    <col min="1539" max="1539" width="7.08984375" style="285" customWidth="1"/>
    <col min="1540" max="1540" width="6.36328125" style="285" customWidth="1"/>
    <col min="1541" max="1541" width="6.6328125" style="285" customWidth="1"/>
    <col min="1542" max="1542" width="7.08984375" style="285" customWidth="1"/>
    <col min="1543" max="1543" width="12.08984375" style="285" customWidth="1"/>
    <col min="1544" max="1544" width="8.36328125" style="285" customWidth="1"/>
    <col min="1545" max="1545" width="10.26953125" style="285" customWidth="1"/>
    <col min="1546" max="1546" width="1.7265625" style="285" customWidth="1"/>
    <col min="1547" max="1547" width="0" style="285" hidden="1" customWidth="1"/>
    <col min="1548" max="1792" width="10.6328125" style="285"/>
    <col min="1793" max="1793" width="1.7265625" style="285" customWidth="1"/>
    <col min="1794" max="1794" width="4.08984375" style="285" customWidth="1"/>
    <col min="1795" max="1795" width="7.08984375" style="285" customWidth="1"/>
    <col min="1796" max="1796" width="6.36328125" style="285" customWidth="1"/>
    <col min="1797" max="1797" width="6.6328125" style="285" customWidth="1"/>
    <col min="1798" max="1798" width="7.08984375" style="285" customWidth="1"/>
    <col min="1799" max="1799" width="12.08984375" style="285" customWidth="1"/>
    <col min="1800" max="1800" width="8.36328125" style="285" customWidth="1"/>
    <col min="1801" max="1801" width="10.26953125" style="285" customWidth="1"/>
    <col min="1802" max="1802" width="1.7265625" style="285" customWidth="1"/>
    <col min="1803" max="1803" width="0" style="285" hidden="1" customWidth="1"/>
    <col min="1804" max="2048" width="10.6328125" style="285"/>
    <col min="2049" max="2049" width="1.7265625" style="285" customWidth="1"/>
    <col min="2050" max="2050" width="4.08984375" style="285" customWidth="1"/>
    <col min="2051" max="2051" width="7.08984375" style="285" customWidth="1"/>
    <col min="2052" max="2052" width="6.36328125" style="285" customWidth="1"/>
    <col min="2053" max="2053" width="6.6328125" style="285" customWidth="1"/>
    <col min="2054" max="2054" width="7.08984375" style="285" customWidth="1"/>
    <col min="2055" max="2055" width="12.08984375" style="285" customWidth="1"/>
    <col min="2056" max="2056" width="8.36328125" style="285" customWidth="1"/>
    <col min="2057" max="2057" width="10.26953125" style="285" customWidth="1"/>
    <col min="2058" max="2058" width="1.7265625" style="285" customWidth="1"/>
    <col min="2059" max="2059" width="0" style="285" hidden="1" customWidth="1"/>
    <col min="2060" max="2304" width="10.6328125" style="285"/>
    <col min="2305" max="2305" width="1.7265625" style="285" customWidth="1"/>
    <col min="2306" max="2306" width="4.08984375" style="285" customWidth="1"/>
    <col min="2307" max="2307" width="7.08984375" style="285" customWidth="1"/>
    <col min="2308" max="2308" width="6.36328125" style="285" customWidth="1"/>
    <col min="2309" max="2309" width="6.6328125" style="285" customWidth="1"/>
    <col min="2310" max="2310" width="7.08984375" style="285" customWidth="1"/>
    <col min="2311" max="2311" width="12.08984375" style="285" customWidth="1"/>
    <col min="2312" max="2312" width="8.36328125" style="285" customWidth="1"/>
    <col min="2313" max="2313" width="10.26953125" style="285" customWidth="1"/>
    <col min="2314" max="2314" width="1.7265625" style="285" customWidth="1"/>
    <col min="2315" max="2315" width="0" style="285" hidden="1" customWidth="1"/>
    <col min="2316" max="2560" width="10.6328125" style="285"/>
    <col min="2561" max="2561" width="1.7265625" style="285" customWidth="1"/>
    <col min="2562" max="2562" width="4.08984375" style="285" customWidth="1"/>
    <col min="2563" max="2563" width="7.08984375" style="285" customWidth="1"/>
    <col min="2564" max="2564" width="6.36328125" style="285" customWidth="1"/>
    <col min="2565" max="2565" width="6.6328125" style="285" customWidth="1"/>
    <col min="2566" max="2566" width="7.08984375" style="285" customWidth="1"/>
    <col min="2567" max="2567" width="12.08984375" style="285" customWidth="1"/>
    <col min="2568" max="2568" width="8.36328125" style="285" customWidth="1"/>
    <col min="2569" max="2569" width="10.26953125" style="285" customWidth="1"/>
    <col min="2570" max="2570" width="1.7265625" style="285" customWidth="1"/>
    <col min="2571" max="2571" width="0" style="285" hidden="1" customWidth="1"/>
    <col min="2572" max="2816" width="10.6328125" style="285"/>
    <col min="2817" max="2817" width="1.7265625" style="285" customWidth="1"/>
    <col min="2818" max="2818" width="4.08984375" style="285" customWidth="1"/>
    <col min="2819" max="2819" width="7.08984375" style="285" customWidth="1"/>
    <col min="2820" max="2820" width="6.36328125" style="285" customWidth="1"/>
    <col min="2821" max="2821" width="6.6328125" style="285" customWidth="1"/>
    <col min="2822" max="2822" width="7.08984375" style="285" customWidth="1"/>
    <col min="2823" max="2823" width="12.08984375" style="285" customWidth="1"/>
    <col min="2824" max="2824" width="8.36328125" style="285" customWidth="1"/>
    <col min="2825" max="2825" width="10.26953125" style="285" customWidth="1"/>
    <col min="2826" max="2826" width="1.7265625" style="285" customWidth="1"/>
    <col min="2827" max="2827" width="0" style="285" hidden="1" customWidth="1"/>
    <col min="2828" max="3072" width="10.6328125" style="285"/>
    <col min="3073" max="3073" width="1.7265625" style="285" customWidth="1"/>
    <col min="3074" max="3074" width="4.08984375" style="285" customWidth="1"/>
    <col min="3075" max="3075" width="7.08984375" style="285" customWidth="1"/>
    <col min="3076" max="3076" width="6.36328125" style="285" customWidth="1"/>
    <col min="3077" max="3077" width="6.6328125" style="285" customWidth="1"/>
    <col min="3078" max="3078" width="7.08984375" style="285" customWidth="1"/>
    <col min="3079" max="3079" width="12.08984375" style="285" customWidth="1"/>
    <col min="3080" max="3080" width="8.36328125" style="285" customWidth="1"/>
    <col min="3081" max="3081" width="10.26953125" style="285" customWidth="1"/>
    <col min="3082" max="3082" width="1.7265625" style="285" customWidth="1"/>
    <col min="3083" max="3083" width="0" style="285" hidden="1" customWidth="1"/>
    <col min="3084" max="3328" width="10.6328125" style="285"/>
    <col min="3329" max="3329" width="1.7265625" style="285" customWidth="1"/>
    <col min="3330" max="3330" width="4.08984375" style="285" customWidth="1"/>
    <col min="3331" max="3331" width="7.08984375" style="285" customWidth="1"/>
    <col min="3332" max="3332" width="6.36328125" style="285" customWidth="1"/>
    <col min="3333" max="3333" width="6.6328125" style="285" customWidth="1"/>
    <col min="3334" max="3334" width="7.08984375" style="285" customWidth="1"/>
    <col min="3335" max="3335" width="12.08984375" style="285" customWidth="1"/>
    <col min="3336" max="3336" width="8.36328125" style="285" customWidth="1"/>
    <col min="3337" max="3337" width="10.26953125" style="285" customWidth="1"/>
    <col min="3338" max="3338" width="1.7265625" style="285" customWidth="1"/>
    <col min="3339" max="3339" width="0" style="285" hidden="1" customWidth="1"/>
    <col min="3340" max="3584" width="10.6328125" style="285"/>
    <col min="3585" max="3585" width="1.7265625" style="285" customWidth="1"/>
    <col min="3586" max="3586" width="4.08984375" style="285" customWidth="1"/>
    <col min="3587" max="3587" width="7.08984375" style="285" customWidth="1"/>
    <col min="3588" max="3588" width="6.36328125" style="285" customWidth="1"/>
    <col min="3589" max="3589" width="6.6328125" style="285" customWidth="1"/>
    <col min="3590" max="3590" width="7.08984375" style="285" customWidth="1"/>
    <col min="3591" max="3591" width="12.08984375" style="285" customWidth="1"/>
    <col min="3592" max="3592" width="8.36328125" style="285" customWidth="1"/>
    <col min="3593" max="3593" width="10.26953125" style="285" customWidth="1"/>
    <col min="3594" max="3594" width="1.7265625" style="285" customWidth="1"/>
    <col min="3595" max="3595" width="0" style="285" hidden="1" customWidth="1"/>
    <col min="3596" max="3840" width="10.6328125" style="285"/>
    <col min="3841" max="3841" width="1.7265625" style="285" customWidth="1"/>
    <col min="3842" max="3842" width="4.08984375" style="285" customWidth="1"/>
    <col min="3843" max="3843" width="7.08984375" style="285" customWidth="1"/>
    <col min="3844" max="3844" width="6.36328125" style="285" customWidth="1"/>
    <col min="3845" max="3845" width="6.6328125" style="285" customWidth="1"/>
    <col min="3846" max="3846" width="7.08984375" style="285" customWidth="1"/>
    <col min="3847" max="3847" width="12.08984375" style="285" customWidth="1"/>
    <col min="3848" max="3848" width="8.36328125" style="285" customWidth="1"/>
    <col min="3849" max="3849" width="10.26953125" style="285" customWidth="1"/>
    <col min="3850" max="3850" width="1.7265625" style="285" customWidth="1"/>
    <col min="3851" max="3851" width="0" style="285" hidden="1" customWidth="1"/>
    <col min="3852" max="4096" width="10.6328125" style="285"/>
    <col min="4097" max="4097" width="1.7265625" style="285" customWidth="1"/>
    <col min="4098" max="4098" width="4.08984375" style="285" customWidth="1"/>
    <col min="4099" max="4099" width="7.08984375" style="285" customWidth="1"/>
    <col min="4100" max="4100" width="6.36328125" style="285" customWidth="1"/>
    <col min="4101" max="4101" width="6.6328125" style="285" customWidth="1"/>
    <col min="4102" max="4102" width="7.08984375" style="285" customWidth="1"/>
    <col min="4103" max="4103" width="12.08984375" style="285" customWidth="1"/>
    <col min="4104" max="4104" width="8.36328125" style="285" customWidth="1"/>
    <col min="4105" max="4105" width="10.26953125" style="285" customWidth="1"/>
    <col min="4106" max="4106" width="1.7265625" style="285" customWidth="1"/>
    <col min="4107" max="4107" width="0" style="285" hidden="1" customWidth="1"/>
    <col min="4108" max="4352" width="10.6328125" style="285"/>
    <col min="4353" max="4353" width="1.7265625" style="285" customWidth="1"/>
    <col min="4354" max="4354" width="4.08984375" style="285" customWidth="1"/>
    <col min="4355" max="4355" width="7.08984375" style="285" customWidth="1"/>
    <col min="4356" max="4356" width="6.36328125" style="285" customWidth="1"/>
    <col min="4357" max="4357" width="6.6328125" style="285" customWidth="1"/>
    <col min="4358" max="4358" width="7.08984375" style="285" customWidth="1"/>
    <col min="4359" max="4359" width="12.08984375" style="285" customWidth="1"/>
    <col min="4360" max="4360" width="8.36328125" style="285" customWidth="1"/>
    <col min="4361" max="4361" width="10.26953125" style="285" customWidth="1"/>
    <col min="4362" max="4362" width="1.7265625" style="285" customWidth="1"/>
    <col min="4363" max="4363" width="0" style="285" hidden="1" customWidth="1"/>
    <col min="4364" max="4608" width="10.6328125" style="285"/>
    <col min="4609" max="4609" width="1.7265625" style="285" customWidth="1"/>
    <col min="4610" max="4610" width="4.08984375" style="285" customWidth="1"/>
    <col min="4611" max="4611" width="7.08984375" style="285" customWidth="1"/>
    <col min="4612" max="4612" width="6.36328125" style="285" customWidth="1"/>
    <col min="4613" max="4613" width="6.6328125" style="285" customWidth="1"/>
    <col min="4614" max="4614" width="7.08984375" style="285" customWidth="1"/>
    <col min="4615" max="4615" width="12.08984375" style="285" customWidth="1"/>
    <col min="4616" max="4616" width="8.36328125" style="285" customWidth="1"/>
    <col min="4617" max="4617" width="10.26953125" style="285" customWidth="1"/>
    <col min="4618" max="4618" width="1.7265625" style="285" customWidth="1"/>
    <col min="4619" max="4619" width="0" style="285" hidden="1" customWidth="1"/>
    <col min="4620" max="4864" width="10.6328125" style="285"/>
    <col min="4865" max="4865" width="1.7265625" style="285" customWidth="1"/>
    <col min="4866" max="4866" width="4.08984375" style="285" customWidth="1"/>
    <col min="4867" max="4867" width="7.08984375" style="285" customWidth="1"/>
    <col min="4868" max="4868" width="6.36328125" style="285" customWidth="1"/>
    <col min="4869" max="4869" width="6.6328125" style="285" customWidth="1"/>
    <col min="4870" max="4870" width="7.08984375" style="285" customWidth="1"/>
    <col min="4871" max="4871" width="12.08984375" style="285" customWidth="1"/>
    <col min="4872" max="4872" width="8.36328125" style="285" customWidth="1"/>
    <col min="4873" max="4873" width="10.26953125" style="285" customWidth="1"/>
    <col min="4874" max="4874" width="1.7265625" style="285" customWidth="1"/>
    <col min="4875" max="4875" width="0" style="285" hidden="1" customWidth="1"/>
    <col min="4876" max="5120" width="10.6328125" style="285"/>
    <col min="5121" max="5121" width="1.7265625" style="285" customWidth="1"/>
    <col min="5122" max="5122" width="4.08984375" style="285" customWidth="1"/>
    <col min="5123" max="5123" width="7.08984375" style="285" customWidth="1"/>
    <col min="5124" max="5124" width="6.36328125" style="285" customWidth="1"/>
    <col min="5125" max="5125" width="6.6328125" style="285" customWidth="1"/>
    <col min="5126" max="5126" width="7.08984375" style="285" customWidth="1"/>
    <col min="5127" max="5127" width="12.08984375" style="285" customWidth="1"/>
    <col min="5128" max="5128" width="8.36328125" style="285" customWidth="1"/>
    <col min="5129" max="5129" width="10.26953125" style="285" customWidth="1"/>
    <col min="5130" max="5130" width="1.7265625" style="285" customWidth="1"/>
    <col min="5131" max="5131" width="0" style="285" hidden="1" customWidth="1"/>
    <col min="5132" max="5376" width="10.6328125" style="285"/>
    <col min="5377" max="5377" width="1.7265625" style="285" customWidth="1"/>
    <col min="5378" max="5378" width="4.08984375" style="285" customWidth="1"/>
    <col min="5379" max="5379" width="7.08984375" style="285" customWidth="1"/>
    <col min="5380" max="5380" width="6.36328125" style="285" customWidth="1"/>
    <col min="5381" max="5381" width="6.6328125" style="285" customWidth="1"/>
    <col min="5382" max="5382" width="7.08984375" style="285" customWidth="1"/>
    <col min="5383" max="5383" width="12.08984375" style="285" customWidth="1"/>
    <col min="5384" max="5384" width="8.36328125" style="285" customWidth="1"/>
    <col min="5385" max="5385" width="10.26953125" style="285" customWidth="1"/>
    <col min="5386" max="5386" width="1.7265625" style="285" customWidth="1"/>
    <col min="5387" max="5387" width="0" style="285" hidden="1" customWidth="1"/>
    <col min="5388" max="5632" width="10.6328125" style="285"/>
    <col min="5633" max="5633" width="1.7265625" style="285" customWidth="1"/>
    <col min="5634" max="5634" width="4.08984375" style="285" customWidth="1"/>
    <col min="5635" max="5635" width="7.08984375" style="285" customWidth="1"/>
    <col min="5636" max="5636" width="6.36328125" style="285" customWidth="1"/>
    <col min="5637" max="5637" width="6.6328125" style="285" customWidth="1"/>
    <col min="5638" max="5638" width="7.08984375" style="285" customWidth="1"/>
    <col min="5639" max="5639" width="12.08984375" style="285" customWidth="1"/>
    <col min="5640" max="5640" width="8.36328125" style="285" customWidth="1"/>
    <col min="5641" max="5641" width="10.26953125" style="285" customWidth="1"/>
    <col min="5642" max="5642" width="1.7265625" style="285" customWidth="1"/>
    <col min="5643" max="5643" width="0" style="285" hidden="1" customWidth="1"/>
    <col min="5644" max="5888" width="10.6328125" style="285"/>
    <col min="5889" max="5889" width="1.7265625" style="285" customWidth="1"/>
    <col min="5890" max="5890" width="4.08984375" style="285" customWidth="1"/>
    <col min="5891" max="5891" width="7.08984375" style="285" customWidth="1"/>
    <col min="5892" max="5892" width="6.36328125" style="285" customWidth="1"/>
    <col min="5893" max="5893" width="6.6328125" style="285" customWidth="1"/>
    <col min="5894" max="5894" width="7.08984375" style="285" customWidth="1"/>
    <col min="5895" max="5895" width="12.08984375" style="285" customWidth="1"/>
    <col min="5896" max="5896" width="8.36328125" style="285" customWidth="1"/>
    <col min="5897" max="5897" width="10.26953125" style="285" customWidth="1"/>
    <col min="5898" max="5898" width="1.7265625" style="285" customWidth="1"/>
    <col min="5899" max="5899" width="0" style="285" hidden="1" customWidth="1"/>
    <col min="5900" max="6144" width="10.6328125" style="285"/>
    <col min="6145" max="6145" width="1.7265625" style="285" customWidth="1"/>
    <col min="6146" max="6146" width="4.08984375" style="285" customWidth="1"/>
    <col min="6147" max="6147" width="7.08984375" style="285" customWidth="1"/>
    <col min="6148" max="6148" width="6.36328125" style="285" customWidth="1"/>
    <col min="6149" max="6149" width="6.6328125" style="285" customWidth="1"/>
    <col min="6150" max="6150" width="7.08984375" style="285" customWidth="1"/>
    <col min="6151" max="6151" width="12.08984375" style="285" customWidth="1"/>
    <col min="6152" max="6152" width="8.36328125" style="285" customWidth="1"/>
    <col min="6153" max="6153" width="10.26953125" style="285" customWidth="1"/>
    <col min="6154" max="6154" width="1.7265625" style="285" customWidth="1"/>
    <col min="6155" max="6155" width="0" style="285" hidden="1" customWidth="1"/>
    <col min="6156" max="6400" width="10.6328125" style="285"/>
    <col min="6401" max="6401" width="1.7265625" style="285" customWidth="1"/>
    <col min="6402" max="6402" width="4.08984375" style="285" customWidth="1"/>
    <col min="6403" max="6403" width="7.08984375" style="285" customWidth="1"/>
    <col min="6404" max="6404" width="6.36328125" style="285" customWidth="1"/>
    <col min="6405" max="6405" width="6.6328125" style="285" customWidth="1"/>
    <col min="6406" max="6406" width="7.08984375" style="285" customWidth="1"/>
    <col min="6407" max="6407" width="12.08984375" style="285" customWidth="1"/>
    <col min="6408" max="6408" width="8.36328125" style="285" customWidth="1"/>
    <col min="6409" max="6409" width="10.26953125" style="285" customWidth="1"/>
    <col min="6410" max="6410" width="1.7265625" style="285" customWidth="1"/>
    <col min="6411" max="6411" width="0" style="285" hidden="1" customWidth="1"/>
    <col min="6412" max="6656" width="10.6328125" style="285"/>
    <col min="6657" max="6657" width="1.7265625" style="285" customWidth="1"/>
    <col min="6658" max="6658" width="4.08984375" style="285" customWidth="1"/>
    <col min="6659" max="6659" width="7.08984375" style="285" customWidth="1"/>
    <col min="6660" max="6660" width="6.36328125" style="285" customWidth="1"/>
    <col min="6661" max="6661" width="6.6328125" style="285" customWidth="1"/>
    <col min="6662" max="6662" width="7.08984375" style="285" customWidth="1"/>
    <col min="6663" max="6663" width="12.08984375" style="285" customWidth="1"/>
    <col min="6664" max="6664" width="8.36328125" style="285" customWidth="1"/>
    <col min="6665" max="6665" width="10.26953125" style="285" customWidth="1"/>
    <col min="6666" max="6666" width="1.7265625" style="285" customWidth="1"/>
    <col min="6667" max="6667" width="0" style="285" hidden="1" customWidth="1"/>
    <col min="6668" max="6912" width="10.6328125" style="285"/>
    <col min="6913" max="6913" width="1.7265625" style="285" customWidth="1"/>
    <col min="6914" max="6914" width="4.08984375" style="285" customWidth="1"/>
    <col min="6915" max="6915" width="7.08984375" style="285" customWidth="1"/>
    <col min="6916" max="6916" width="6.36328125" style="285" customWidth="1"/>
    <col min="6917" max="6917" width="6.6328125" style="285" customWidth="1"/>
    <col min="6918" max="6918" width="7.08984375" style="285" customWidth="1"/>
    <col min="6919" max="6919" width="12.08984375" style="285" customWidth="1"/>
    <col min="6920" max="6920" width="8.36328125" style="285" customWidth="1"/>
    <col min="6921" max="6921" width="10.26953125" style="285" customWidth="1"/>
    <col min="6922" max="6922" width="1.7265625" style="285" customWidth="1"/>
    <col min="6923" max="6923" width="0" style="285" hidden="1" customWidth="1"/>
    <col min="6924" max="7168" width="10.6328125" style="285"/>
    <col min="7169" max="7169" width="1.7265625" style="285" customWidth="1"/>
    <col min="7170" max="7170" width="4.08984375" style="285" customWidth="1"/>
    <col min="7171" max="7171" width="7.08984375" style="285" customWidth="1"/>
    <col min="7172" max="7172" width="6.36328125" style="285" customWidth="1"/>
    <col min="7173" max="7173" width="6.6328125" style="285" customWidth="1"/>
    <col min="7174" max="7174" width="7.08984375" style="285" customWidth="1"/>
    <col min="7175" max="7175" width="12.08984375" style="285" customWidth="1"/>
    <col min="7176" max="7176" width="8.36328125" style="285" customWidth="1"/>
    <col min="7177" max="7177" width="10.26953125" style="285" customWidth="1"/>
    <col min="7178" max="7178" width="1.7265625" style="285" customWidth="1"/>
    <col min="7179" max="7179" width="0" style="285" hidden="1" customWidth="1"/>
    <col min="7180" max="7424" width="10.6328125" style="285"/>
    <col min="7425" max="7425" width="1.7265625" style="285" customWidth="1"/>
    <col min="7426" max="7426" width="4.08984375" style="285" customWidth="1"/>
    <col min="7427" max="7427" width="7.08984375" style="285" customWidth="1"/>
    <col min="7428" max="7428" width="6.36328125" style="285" customWidth="1"/>
    <col min="7429" max="7429" width="6.6328125" style="285" customWidth="1"/>
    <col min="7430" max="7430" width="7.08984375" style="285" customWidth="1"/>
    <col min="7431" max="7431" width="12.08984375" style="285" customWidth="1"/>
    <col min="7432" max="7432" width="8.36328125" style="285" customWidth="1"/>
    <col min="7433" max="7433" width="10.26953125" style="285" customWidth="1"/>
    <col min="7434" max="7434" width="1.7265625" style="285" customWidth="1"/>
    <col min="7435" max="7435" width="0" style="285" hidden="1" customWidth="1"/>
    <col min="7436" max="7680" width="10.6328125" style="285"/>
    <col min="7681" max="7681" width="1.7265625" style="285" customWidth="1"/>
    <col min="7682" max="7682" width="4.08984375" style="285" customWidth="1"/>
    <col min="7683" max="7683" width="7.08984375" style="285" customWidth="1"/>
    <col min="7684" max="7684" width="6.36328125" style="285" customWidth="1"/>
    <col min="7685" max="7685" width="6.6328125" style="285" customWidth="1"/>
    <col min="7686" max="7686" width="7.08984375" style="285" customWidth="1"/>
    <col min="7687" max="7687" width="12.08984375" style="285" customWidth="1"/>
    <col min="7688" max="7688" width="8.36328125" style="285" customWidth="1"/>
    <col min="7689" max="7689" width="10.26953125" style="285" customWidth="1"/>
    <col min="7690" max="7690" width="1.7265625" style="285" customWidth="1"/>
    <col min="7691" max="7691" width="0" style="285" hidden="1" customWidth="1"/>
    <col min="7692" max="7936" width="10.6328125" style="285"/>
    <col min="7937" max="7937" width="1.7265625" style="285" customWidth="1"/>
    <col min="7938" max="7938" width="4.08984375" style="285" customWidth="1"/>
    <col min="7939" max="7939" width="7.08984375" style="285" customWidth="1"/>
    <col min="7940" max="7940" width="6.36328125" style="285" customWidth="1"/>
    <col min="7941" max="7941" width="6.6328125" style="285" customWidth="1"/>
    <col min="7942" max="7942" width="7.08984375" style="285" customWidth="1"/>
    <col min="7943" max="7943" width="12.08984375" style="285" customWidth="1"/>
    <col min="7944" max="7944" width="8.36328125" style="285" customWidth="1"/>
    <col min="7945" max="7945" width="10.26953125" style="285" customWidth="1"/>
    <col min="7946" max="7946" width="1.7265625" style="285" customWidth="1"/>
    <col min="7947" max="7947" width="0" style="285" hidden="1" customWidth="1"/>
    <col min="7948" max="8192" width="10.6328125" style="285"/>
    <col min="8193" max="8193" width="1.7265625" style="285" customWidth="1"/>
    <col min="8194" max="8194" width="4.08984375" style="285" customWidth="1"/>
    <col min="8195" max="8195" width="7.08984375" style="285" customWidth="1"/>
    <col min="8196" max="8196" width="6.36328125" style="285" customWidth="1"/>
    <col min="8197" max="8197" width="6.6328125" style="285" customWidth="1"/>
    <col min="8198" max="8198" width="7.08984375" style="285" customWidth="1"/>
    <col min="8199" max="8199" width="12.08984375" style="285" customWidth="1"/>
    <col min="8200" max="8200" width="8.36328125" style="285" customWidth="1"/>
    <col min="8201" max="8201" width="10.26953125" style="285" customWidth="1"/>
    <col min="8202" max="8202" width="1.7265625" style="285" customWidth="1"/>
    <col min="8203" max="8203" width="0" style="285" hidden="1" customWidth="1"/>
    <col min="8204" max="8448" width="10.6328125" style="285"/>
    <col min="8449" max="8449" width="1.7265625" style="285" customWidth="1"/>
    <col min="8450" max="8450" width="4.08984375" style="285" customWidth="1"/>
    <col min="8451" max="8451" width="7.08984375" style="285" customWidth="1"/>
    <col min="8452" max="8452" width="6.36328125" style="285" customWidth="1"/>
    <col min="8453" max="8453" width="6.6328125" style="285" customWidth="1"/>
    <col min="8454" max="8454" width="7.08984375" style="285" customWidth="1"/>
    <col min="8455" max="8455" width="12.08984375" style="285" customWidth="1"/>
    <col min="8456" max="8456" width="8.36328125" style="285" customWidth="1"/>
    <col min="8457" max="8457" width="10.26953125" style="285" customWidth="1"/>
    <col min="8458" max="8458" width="1.7265625" style="285" customWidth="1"/>
    <col min="8459" max="8459" width="0" style="285" hidden="1" customWidth="1"/>
    <col min="8460" max="8704" width="10.6328125" style="285"/>
    <col min="8705" max="8705" width="1.7265625" style="285" customWidth="1"/>
    <col min="8706" max="8706" width="4.08984375" style="285" customWidth="1"/>
    <col min="8707" max="8707" width="7.08984375" style="285" customWidth="1"/>
    <col min="8708" max="8708" width="6.36328125" style="285" customWidth="1"/>
    <col min="8709" max="8709" width="6.6328125" style="285" customWidth="1"/>
    <col min="8710" max="8710" width="7.08984375" style="285" customWidth="1"/>
    <col min="8711" max="8711" width="12.08984375" style="285" customWidth="1"/>
    <col min="8712" max="8712" width="8.36328125" style="285" customWidth="1"/>
    <col min="8713" max="8713" width="10.26953125" style="285" customWidth="1"/>
    <col min="8714" max="8714" width="1.7265625" style="285" customWidth="1"/>
    <col min="8715" max="8715" width="0" style="285" hidden="1" customWidth="1"/>
    <col min="8716" max="8960" width="10.6328125" style="285"/>
    <col min="8961" max="8961" width="1.7265625" style="285" customWidth="1"/>
    <col min="8962" max="8962" width="4.08984375" style="285" customWidth="1"/>
    <col min="8963" max="8963" width="7.08984375" style="285" customWidth="1"/>
    <col min="8964" max="8964" width="6.36328125" style="285" customWidth="1"/>
    <col min="8965" max="8965" width="6.6328125" style="285" customWidth="1"/>
    <col min="8966" max="8966" width="7.08984375" style="285" customWidth="1"/>
    <col min="8967" max="8967" width="12.08984375" style="285" customWidth="1"/>
    <col min="8968" max="8968" width="8.36328125" style="285" customWidth="1"/>
    <col min="8969" max="8969" width="10.26953125" style="285" customWidth="1"/>
    <col min="8970" max="8970" width="1.7265625" style="285" customWidth="1"/>
    <col min="8971" max="8971" width="0" style="285" hidden="1" customWidth="1"/>
    <col min="8972" max="9216" width="10.6328125" style="285"/>
    <col min="9217" max="9217" width="1.7265625" style="285" customWidth="1"/>
    <col min="9218" max="9218" width="4.08984375" style="285" customWidth="1"/>
    <col min="9219" max="9219" width="7.08984375" style="285" customWidth="1"/>
    <col min="9220" max="9220" width="6.36328125" style="285" customWidth="1"/>
    <col min="9221" max="9221" width="6.6328125" style="285" customWidth="1"/>
    <col min="9222" max="9222" width="7.08984375" style="285" customWidth="1"/>
    <col min="9223" max="9223" width="12.08984375" style="285" customWidth="1"/>
    <col min="9224" max="9224" width="8.36328125" style="285" customWidth="1"/>
    <col min="9225" max="9225" width="10.26953125" style="285" customWidth="1"/>
    <col min="9226" max="9226" width="1.7265625" style="285" customWidth="1"/>
    <col min="9227" max="9227" width="0" style="285" hidden="1" customWidth="1"/>
    <col min="9228" max="9472" width="10.6328125" style="285"/>
    <col min="9473" max="9473" width="1.7265625" style="285" customWidth="1"/>
    <col min="9474" max="9474" width="4.08984375" style="285" customWidth="1"/>
    <col min="9475" max="9475" width="7.08984375" style="285" customWidth="1"/>
    <col min="9476" max="9476" width="6.36328125" style="285" customWidth="1"/>
    <col min="9477" max="9477" width="6.6328125" style="285" customWidth="1"/>
    <col min="9478" max="9478" width="7.08984375" style="285" customWidth="1"/>
    <col min="9479" max="9479" width="12.08984375" style="285" customWidth="1"/>
    <col min="9480" max="9480" width="8.36328125" style="285" customWidth="1"/>
    <col min="9481" max="9481" width="10.26953125" style="285" customWidth="1"/>
    <col min="9482" max="9482" width="1.7265625" style="285" customWidth="1"/>
    <col min="9483" max="9483" width="0" style="285" hidden="1" customWidth="1"/>
    <col min="9484" max="9728" width="10.6328125" style="285"/>
    <col min="9729" max="9729" width="1.7265625" style="285" customWidth="1"/>
    <col min="9730" max="9730" width="4.08984375" style="285" customWidth="1"/>
    <col min="9731" max="9731" width="7.08984375" style="285" customWidth="1"/>
    <col min="9732" max="9732" width="6.36328125" style="285" customWidth="1"/>
    <col min="9733" max="9733" width="6.6328125" style="285" customWidth="1"/>
    <col min="9734" max="9734" width="7.08984375" style="285" customWidth="1"/>
    <col min="9735" max="9735" width="12.08984375" style="285" customWidth="1"/>
    <col min="9736" max="9736" width="8.36328125" style="285" customWidth="1"/>
    <col min="9737" max="9737" width="10.26953125" style="285" customWidth="1"/>
    <col min="9738" max="9738" width="1.7265625" style="285" customWidth="1"/>
    <col min="9739" max="9739" width="0" style="285" hidden="1" customWidth="1"/>
    <col min="9740" max="9984" width="10.6328125" style="285"/>
    <col min="9985" max="9985" width="1.7265625" style="285" customWidth="1"/>
    <col min="9986" max="9986" width="4.08984375" style="285" customWidth="1"/>
    <col min="9987" max="9987" width="7.08984375" style="285" customWidth="1"/>
    <col min="9988" max="9988" width="6.36328125" style="285" customWidth="1"/>
    <col min="9989" max="9989" width="6.6328125" style="285" customWidth="1"/>
    <col min="9990" max="9990" width="7.08984375" style="285" customWidth="1"/>
    <col min="9991" max="9991" width="12.08984375" style="285" customWidth="1"/>
    <col min="9992" max="9992" width="8.36328125" style="285" customWidth="1"/>
    <col min="9993" max="9993" width="10.26953125" style="285" customWidth="1"/>
    <col min="9994" max="9994" width="1.7265625" style="285" customWidth="1"/>
    <col min="9995" max="9995" width="0" style="285" hidden="1" customWidth="1"/>
    <col min="9996" max="10240" width="10.6328125" style="285"/>
    <col min="10241" max="10241" width="1.7265625" style="285" customWidth="1"/>
    <col min="10242" max="10242" width="4.08984375" style="285" customWidth="1"/>
    <col min="10243" max="10243" width="7.08984375" style="285" customWidth="1"/>
    <col min="10244" max="10244" width="6.36328125" style="285" customWidth="1"/>
    <col min="10245" max="10245" width="6.6328125" style="285" customWidth="1"/>
    <col min="10246" max="10246" width="7.08984375" style="285" customWidth="1"/>
    <col min="10247" max="10247" width="12.08984375" style="285" customWidth="1"/>
    <col min="10248" max="10248" width="8.36328125" style="285" customWidth="1"/>
    <col min="10249" max="10249" width="10.26953125" style="285" customWidth="1"/>
    <col min="10250" max="10250" width="1.7265625" style="285" customWidth="1"/>
    <col min="10251" max="10251" width="0" style="285" hidden="1" customWidth="1"/>
    <col min="10252" max="10496" width="10.6328125" style="285"/>
    <col min="10497" max="10497" width="1.7265625" style="285" customWidth="1"/>
    <col min="10498" max="10498" width="4.08984375" style="285" customWidth="1"/>
    <col min="10499" max="10499" width="7.08984375" style="285" customWidth="1"/>
    <col min="10500" max="10500" width="6.36328125" style="285" customWidth="1"/>
    <col min="10501" max="10501" width="6.6328125" style="285" customWidth="1"/>
    <col min="10502" max="10502" width="7.08984375" style="285" customWidth="1"/>
    <col min="10503" max="10503" width="12.08984375" style="285" customWidth="1"/>
    <col min="10504" max="10504" width="8.36328125" style="285" customWidth="1"/>
    <col min="10505" max="10505" width="10.26953125" style="285" customWidth="1"/>
    <col min="10506" max="10506" width="1.7265625" style="285" customWidth="1"/>
    <col min="10507" max="10507" width="0" style="285" hidden="1" customWidth="1"/>
    <col min="10508" max="10752" width="10.6328125" style="285"/>
    <col min="10753" max="10753" width="1.7265625" style="285" customWidth="1"/>
    <col min="10754" max="10754" width="4.08984375" style="285" customWidth="1"/>
    <col min="10755" max="10755" width="7.08984375" style="285" customWidth="1"/>
    <col min="10756" max="10756" width="6.36328125" style="285" customWidth="1"/>
    <col min="10757" max="10757" width="6.6328125" style="285" customWidth="1"/>
    <col min="10758" max="10758" width="7.08984375" style="285" customWidth="1"/>
    <col min="10759" max="10759" width="12.08984375" style="285" customWidth="1"/>
    <col min="10760" max="10760" width="8.36328125" style="285" customWidth="1"/>
    <col min="10761" max="10761" width="10.26953125" style="285" customWidth="1"/>
    <col min="10762" max="10762" width="1.7265625" style="285" customWidth="1"/>
    <col min="10763" max="10763" width="0" style="285" hidden="1" customWidth="1"/>
    <col min="10764" max="11008" width="10.6328125" style="285"/>
    <col min="11009" max="11009" width="1.7265625" style="285" customWidth="1"/>
    <col min="11010" max="11010" width="4.08984375" style="285" customWidth="1"/>
    <col min="11011" max="11011" width="7.08984375" style="285" customWidth="1"/>
    <col min="11012" max="11012" width="6.36328125" style="285" customWidth="1"/>
    <col min="11013" max="11013" width="6.6328125" style="285" customWidth="1"/>
    <col min="11014" max="11014" width="7.08984375" style="285" customWidth="1"/>
    <col min="11015" max="11015" width="12.08984375" style="285" customWidth="1"/>
    <col min="11016" max="11016" width="8.36328125" style="285" customWidth="1"/>
    <col min="11017" max="11017" width="10.26953125" style="285" customWidth="1"/>
    <col min="11018" max="11018" width="1.7265625" style="285" customWidth="1"/>
    <col min="11019" max="11019" width="0" style="285" hidden="1" customWidth="1"/>
    <col min="11020" max="11264" width="10.6328125" style="285"/>
    <col min="11265" max="11265" width="1.7265625" style="285" customWidth="1"/>
    <col min="11266" max="11266" width="4.08984375" style="285" customWidth="1"/>
    <col min="11267" max="11267" width="7.08984375" style="285" customWidth="1"/>
    <col min="11268" max="11268" width="6.36328125" style="285" customWidth="1"/>
    <col min="11269" max="11269" width="6.6328125" style="285" customWidth="1"/>
    <col min="11270" max="11270" width="7.08984375" style="285" customWidth="1"/>
    <col min="11271" max="11271" width="12.08984375" style="285" customWidth="1"/>
    <col min="11272" max="11272" width="8.36328125" style="285" customWidth="1"/>
    <col min="11273" max="11273" width="10.26953125" style="285" customWidth="1"/>
    <col min="11274" max="11274" width="1.7265625" style="285" customWidth="1"/>
    <col min="11275" max="11275" width="0" style="285" hidden="1" customWidth="1"/>
    <col min="11276" max="11520" width="10.6328125" style="285"/>
    <col min="11521" max="11521" width="1.7265625" style="285" customWidth="1"/>
    <col min="11522" max="11522" width="4.08984375" style="285" customWidth="1"/>
    <col min="11523" max="11523" width="7.08984375" style="285" customWidth="1"/>
    <col min="11524" max="11524" width="6.36328125" style="285" customWidth="1"/>
    <col min="11525" max="11525" width="6.6328125" style="285" customWidth="1"/>
    <col min="11526" max="11526" width="7.08984375" style="285" customWidth="1"/>
    <col min="11527" max="11527" width="12.08984375" style="285" customWidth="1"/>
    <col min="11528" max="11528" width="8.36328125" style="285" customWidth="1"/>
    <col min="11529" max="11529" width="10.26953125" style="285" customWidth="1"/>
    <col min="11530" max="11530" width="1.7265625" style="285" customWidth="1"/>
    <col min="11531" max="11531" width="0" style="285" hidden="1" customWidth="1"/>
    <col min="11532" max="11776" width="10.6328125" style="285"/>
    <col min="11777" max="11777" width="1.7265625" style="285" customWidth="1"/>
    <col min="11778" max="11778" width="4.08984375" style="285" customWidth="1"/>
    <col min="11779" max="11779" width="7.08984375" style="285" customWidth="1"/>
    <col min="11780" max="11780" width="6.36328125" style="285" customWidth="1"/>
    <col min="11781" max="11781" width="6.6328125" style="285" customWidth="1"/>
    <col min="11782" max="11782" width="7.08984375" style="285" customWidth="1"/>
    <col min="11783" max="11783" width="12.08984375" style="285" customWidth="1"/>
    <col min="11784" max="11784" width="8.36328125" style="285" customWidth="1"/>
    <col min="11785" max="11785" width="10.26953125" style="285" customWidth="1"/>
    <col min="11786" max="11786" width="1.7265625" style="285" customWidth="1"/>
    <col min="11787" max="11787" width="0" style="285" hidden="1" customWidth="1"/>
    <col min="11788" max="12032" width="10.6328125" style="285"/>
    <col min="12033" max="12033" width="1.7265625" style="285" customWidth="1"/>
    <col min="12034" max="12034" width="4.08984375" style="285" customWidth="1"/>
    <col min="12035" max="12035" width="7.08984375" style="285" customWidth="1"/>
    <col min="12036" max="12036" width="6.36328125" style="285" customWidth="1"/>
    <col min="12037" max="12037" width="6.6328125" style="285" customWidth="1"/>
    <col min="12038" max="12038" width="7.08984375" style="285" customWidth="1"/>
    <col min="12039" max="12039" width="12.08984375" style="285" customWidth="1"/>
    <col min="12040" max="12040" width="8.36328125" style="285" customWidth="1"/>
    <col min="12041" max="12041" width="10.26953125" style="285" customWidth="1"/>
    <col min="12042" max="12042" width="1.7265625" style="285" customWidth="1"/>
    <col min="12043" max="12043" width="0" style="285" hidden="1" customWidth="1"/>
    <col min="12044" max="12288" width="10.6328125" style="285"/>
    <col min="12289" max="12289" width="1.7265625" style="285" customWidth="1"/>
    <col min="12290" max="12290" width="4.08984375" style="285" customWidth="1"/>
    <col min="12291" max="12291" width="7.08984375" style="285" customWidth="1"/>
    <col min="12292" max="12292" width="6.36328125" style="285" customWidth="1"/>
    <col min="12293" max="12293" width="6.6328125" style="285" customWidth="1"/>
    <col min="12294" max="12294" width="7.08984375" style="285" customWidth="1"/>
    <col min="12295" max="12295" width="12.08984375" style="285" customWidth="1"/>
    <col min="12296" max="12296" width="8.36328125" style="285" customWidth="1"/>
    <col min="12297" max="12297" width="10.26953125" style="285" customWidth="1"/>
    <col min="12298" max="12298" width="1.7265625" style="285" customWidth="1"/>
    <col min="12299" max="12299" width="0" style="285" hidden="1" customWidth="1"/>
    <col min="12300" max="12544" width="10.6328125" style="285"/>
    <col min="12545" max="12545" width="1.7265625" style="285" customWidth="1"/>
    <col min="12546" max="12546" width="4.08984375" style="285" customWidth="1"/>
    <col min="12547" max="12547" width="7.08984375" style="285" customWidth="1"/>
    <col min="12548" max="12548" width="6.36328125" style="285" customWidth="1"/>
    <col min="12549" max="12549" width="6.6328125" style="285" customWidth="1"/>
    <col min="12550" max="12550" width="7.08984375" style="285" customWidth="1"/>
    <col min="12551" max="12551" width="12.08984375" style="285" customWidth="1"/>
    <col min="12552" max="12552" width="8.36328125" style="285" customWidth="1"/>
    <col min="12553" max="12553" width="10.26953125" style="285" customWidth="1"/>
    <col min="12554" max="12554" width="1.7265625" style="285" customWidth="1"/>
    <col min="12555" max="12555" width="0" style="285" hidden="1" customWidth="1"/>
    <col min="12556" max="12800" width="10.6328125" style="285"/>
    <col min="12801" max="12801" width="1.7265625" style="285" customWidth="1"/>
    <col min="12802" max="12802" width="4.08984375" style="285" customWidth="1"/>
    <col min="12803" max="12803" width="7.08984375" style="285" customWidth="1"/>
    <col min="12804" max="12804" width="6.36328125" style="285" customWidth="1"/>
    <col min="12805" max="12805" width="6.6328125" style="285" customWidth="1"/>
    <col min="12806" max="12806" width="7.08984375" style="285" customWidth="1"/>
    <col min="12807" max="12807" width="12.08984375" style="285" customWidth="1"/>
    <col min="12808" max="12808" width="8.36328125" style="285" customWidth="1"/>
    <col min="12809" max="12809" width="10.26953125" style="285" customWidth="1"/>
    <col min="12810" max="12810" width="1.7265625" style="285" customWidth="1"/>
    <col min="12811" max="12811" width="0" style="285" hidden="1" customWidth="1"/>
    <col min="12812" max="13056" width="10.6328125" style="285"/>
    <col min="13057" max="13057" width="1.7265625" style="285" customWidth="1"/>
    <col min="13058" max="13058" width="4.08984375" style="285" customWidth="1"/>
    <col min="13059" max="13059" width="7.08984375" style="285" customWidth="1"/>
    <col min="13060" max="13060" width="6.36328125" style="285" customWidth="1"/>
    <col min="13061" max="13061" width="6.6328125" style="285" customWidth="1"/>
    <col min="13062" max="13062" width="7.08984375" style="285" customWidth="1"/>
    <col min="13063" max="13063" width="12.08984375" style="285" customWidth="1"/>
    <col min="13064" max="13064" width="8.36328125" style="285" customWidth="1"/>
    <col min="13065" max="13065" width="10.26953125" style="285" customWidth="1"/>
    <col min="13066" max="13066" width="1.7265625" style="285" customWidth="1"/>
    <col min="13067" max="13067" width="0" style="285" hidden="1" customWidth="1"/>
    <col min="13068" max="13312" width="10.6328125" style="285"/>
    <col min="13313" max="13313" width="1.7265625" style="285" customWidth="1"/>
    <col min="13314" max="13314" width="4.08984375" style="285" customWidth="1"/>
    <col min="13315" max="13315" width="7.08984375" style="285" customWidth="1"/>
    <col min="13316" max="13316" width="6.36328125" style="285" customWidth="1"/>
    <col min="13317" max="13317" width="6.6328125" style="285" customWidth="1"/>
    <col min="13318" max="13318" width="7.08984375" style="285" customWidth="1"/>
    <col min="13319" max="13319" width="12.08984375" style="285" customWidth="1"/>
    <col min="13320" max="13320" width="8.36328125" style="285" customWidth="1"/>
    <col min="13321" max="13321" width="10.26953125" style="285" customWidth="1"/>
    <col min="13322" max="13322" width="1.7265625" style="285" customWidth="1"/>
    <col min="13323" max="13323" width="0" style="285" hidden="1" customWidth="1"/>
    <col min="13324" max="13568" width="10.6328125" style="285"/>
    <col min="13569" max="13569" width="1.7265625" style="285" customWidth="1"/>
    <col min="13570" max="13570" width="4.08984375" style="285" customWidth="1"/>
    <col min="13571" max="13571" width="7.08984375" style="285" customWidth="1"/>
    <col min="13572" max="13572" width="6.36328125" style="285" customWidth="1"/>
    <col min="13573" max="13573" width="6.6328125" style="285" customWidth="1"/>
    <col min="13574" max="13574" width="7.08984375" style="285" customWidth="1"/>
    <col min="13575" max="13575" width="12.08984375" style="285" customWidth="1"/>
    <col min="13576" max="13576" width="8.36328125" style="285" customWidth="1"/>
    <col min="13577" max="13577" width="10.26953125" style="285" customWidth="1"/>
    <col min="13578" max="13578" width="1.7265625" style="285" customWidth="1"/>
    <col min="13579" max="13579" width="0" style="285" hidden="1" customWidth="1"/>
    <col min="13580" max="13824" width="10.6328125" style="285"/>
    <col min="13825" max="13825" width="1.7265625" style="285" customWidth="1"/>
    <col min="13826" max="13826" width="4.08984375" style="285" customWidth="1"/>
    <col min="13827" max="13827" width="7.08984375" style="285" customWidth="1"/>
    <col min="13828" max="13828" width="6.36328125" style="285" customWidth="1"/>
    <col min="13829" max="13829" width="6.6328125" style="285" customWidth="1"/>
    <col min="13830" max="13830" width="7.08984375" style="285" customWidth="1"/>
    <col min="13831" max="13831" width="12.08984375" style="285" customWidth="1"/>
    <col min="13832" max="13832" width="8.36328125" style="285" customWidth="1"/>
    <col min="13833" max="13833" width="10.26953125" style="285" customWidth="1"/>
    <col min="13834" max="13834" width="1.7265625" style="285" customWidth="1"/>
    <col min="13835" max="13835" width="0" style="285" hidden="1" customWidth="1"/>
    <col min="13836" max="14080" width="10.6328125" style="285"/>
    <col min="14081" max="14081" width="1.7265625" style="285" customWidth="1"/>
    <col min="14082" max="14082" width="4.08984375" style="285" customWidth="1"/>
    <col min="14083" max="14083" width="7.08984375" style="285" customWidth="1"/>
    <col min="14084" max="14084" width="6.36328125" style="285" customWidth="1"/>
    <col min="14085" max="14085" width="6.6328125" style="285" customWidth="1"/>
    <col min="14086" max="14086" width="7.08984375" style="285" customWidth="1"/>
    <col min="14087" max="14087" width="12.08984375" style="285" customWidth="1"/>
    <col min="14088" max="14088" width="8.36328125" style="285" customWidth="1"/>
    <col min="14089" max="14089" width="10.26953125" style="285" customWidth="1"/>
    <col min="14090" max="14090" width="1.7265625" style="285" customWidth="1"/>
    <col min="14091" max="14091" width="0" style="285" hidden="1" customWidth="1"/>
    <col min="14092" max="14336" width="10.6328125" style="285"/>
    <col min="14337" max="14337" width="1.7265625" style="285" customWidth="1"/>
    <col min="14338" max="14338" width="4.08984375" style="285" customWidth="1"/>
    <col min="14339" max="14339" width="7.08984375" style="285" customWidth="1"/>
    <col min="14340" max="14340" width="6.36328125" style="285" customWidth="1"/>
    <col min="14341" max="14341" width="6.6328125" style="285" customWidth="1"/>
    <col min="14342" max="14342" width="7.08984375" style="285" customWidth="1"/>
    <col min="14343" max="14343" width="12.08984375" style="285" customWidth="1"/>
    <col min="14344" max="14344" width="8.36328125" style="285" customWidth="1"/>
    <col min="14345" max="14345" width="10.26953125" style="285" customWidth="1"/>
    <col min="14346" max="14346" width="1.7265625" style="285" customWidth="1"/>
    <col min="14347" max="14347" width="0" style="285" hidden="1" customWidth="1"/>
    <col min="14348" max="14592" width="10.6328125" style="285"/>
    <col min="14593" max="14593" width="1.7265625" style="285" customWidth="1"/>
    <col min="14594" max="14594" width="4.08984375" style="285" customWidth="1"/>
    <col min="14595" max="14595" width="7.08984375" style="285" customWidth="1"/>
    <col min="14596" max="14596" width="6.36328125" style="285" customWidth="1"/>
    <col min="14597" max="14597" width="6.6328125" style="285" customWidth="1"/>
    <col min="14598" max="14598" width="7.08984375" style="285" customWidth="1"/>
    <col min="14599" max="14599" width="12.08984375" style="285" customWidth="1"/>
    <col min="14600" max="14600" width="8.36328125" style="285" customWidth="1"/>
    <col min="14601" max="14601" width="10.26953125" style="285" customWidth="1"/>
    <col min="14602" max="14602" width="1.7265625" style="285" customWidth="1"/>
    <col min="14603" max="14603" width="0" style="285" hidden="1" customWidth="1"/>
    <col min="14604" max="14848" width="10.6328125" style="285"/>
    <col min="14849" max="14849" width="1.7265625" style="285" customWidth="1"/>
    <col min="14850" max="14850" width="4.08984375" style="285" customWidth="1"/>
    <col min="14851" max="14851" width="7.08984375" style="285" customWidth="1"/>
    <col min="14852" max="14852" width="6.36328125" style="285" customWidth="1"/>
    <col min="14853" max="14853" width="6.6328125" style="285" customWidth="1"/>
    <col min="14854" max="14854" width="7.08984375" style="285" customWidth="1"/>
    <col min="14855" max="14855" width="12.08984375" style="285" customWidth="1"/>
    <col min="14856" max="14856" width="8.36328125" style="285" customWidth="1"/>
    <col min="14857" max="14857" width="10.26953125" style="285" customWidth="1"/>
    <col min="14858" max="14858" width="1.7265625" style="285" customWidth="1"/>
    <col min="14859" max="14859" width="0" style="285" hidden="1" customWidth="1"/>
    <col min="14860" max="15104" width="10.6328125" style="285"/>
    <col min="15105" max="15105" width="1.7265625" style="285" customWidth="1"/>
    <col min="15106" max="15106" width="4.08984375" style="285" customWidth="1"/>
    <col min="15107" max="15107" width="7.08984375" style="285" customWidth="1"/>
    <col min="15108" max="15108" width="6.36328125" style="285" customWidth="1"/>
    <col min="15109" max="15109" width="6.6328125" style="285" customWidth="1"/>
    <col min="15110" max="15110" width="7.08984375" style="285" customWidth="1"/>
    <col min="15111" max="15111" width="12.08984375" style="285" customWidth="1"/>
    <col min="15112" max="15112" width="8.36328125" style="285" customWidth="1"/>
    <col min="15113" max="15113" width="10.26953125" style="285" customWidth="1"/>
    <col min="15114" max="15114" width="1.7265625" style="285" customWidth="1"/>
    <col min="15115" max="15115" width="0" style="285" hidden="1" customWidth="1"/>
    <col min="15116" max="15360" width="10.6328125" style="285"/>
    <col min="15361" max="15361" width="1.7265625" style="285" customWidth="1"/>
    <col min="15362" max="15362" width="4.08984375" style="285" customWidth="1"/>
    <col min="15363" max="15363" width="7.08984375" style="285" customWidth="1"/>
    <col min="15364" max="15364" width="6.36328125" style="285" customWidth="1"/>
    <col min="15365" max="15365" width="6.6328125" style="285" customWidth="1"/>
    <col min="15366" max="15366" width="7.08984375" style="285" customWidth="1"/>
    <col min="15367" max="15367" width="12.08984375" style="285" customWidth="1"/>
    <col min="15368" max="15368" width="8.36328125" style="285" customWidth="1"/>
    <col min="15369" max="15369" width="10.26953125" style="285" customWidth="1"/>
    <col min="15370" max="15370" width="1.7265625" style="285" customWidth="1"/>
    <col min="15371" max="15371" width="0" style="285" hidden="1" customWidth="1"/>
    <col min="15372" max="15616" width="10.6328125" style="285"/>
    <col min="15617" max="15617" width="1.7265625" style="285" customWidth="1"/>
    <col min="15618" max="15618" width="4.08984375" style="285" customWidth="1"/>
    <col min="15619" max="15619" width="7.08984375" style="285" customWidth="1"/>
    <col min="15620" max="15620" width="6.36328125" style="285" customWidth="1"/>
    <col min="15621" max="15621" width="6.6328125" style="285" customWidth="1"/>
    <col min="15622" max="15622" width="7.08984375" style="285" customWidth="1"/>
    <col min="15623" max="15623" width="12.08984375" style="285" customWidth="1"/>
    <col min="15624" max="15624" width="8.36328125" style="285" customWidth="1"/>
    <col min="15625" max="15625" width="10.26953125" style="285" customWidth="1"/>
    <col min="15626" max="15626" width="1.7265625" style="285" customWidth="1"/>
    <col min="15627" max="15627" width="0" style="285" hidden="1" customWidth="1"/>
    <col min="15628" max="15872" width="10.6328125" style="285"/>
    <col min="15873" max="15873" width="1.7265625" style="285" customWidth="1"/>
    <col min="15874" max="15874" width="4.08984375" style="285" customWidth="1"/>
    <col min="15875" max="15875" width="7.08984375" style="285" customWidth="1"/>
    <col min="15876" max="15876" width="6.36328125" style="285" customWidth="1"/>
    <col min="15877" max="15877" width="6.6328125" style="285" customWidth="1"/>
    <col min="15878" max="15878" width="7.08984375" style="285" customWidth="1"/>
    <col min="15879" max="15879" width="12.08984375" style="285" customWidth="1"/>
    <col min="15880" max="15880" width="8.36328125" style="285" customWidth="1"/>
    <col min="15881" max="15881" width="10.26953125" style="285" customWidth="1"/>
    <col min="15882" max="15882" width="1.7265625" style="285" customWidth="1"/>
    <col min="15883" max="15883" width="0" style="285" hidden="1" customWidth="1"/>
    <col min="15884" max="16128" width="10.6328125" style="285"/>
    <col min="16129" max="16129" width="1.7265625" style="285" customWidth="1"/>
    <col min="16130" max="16130" width="4.08984375" style="285" customWidth="1"/>
    <col min="16131" max="16131" width="7.08984375" style="285" customWidth="1"/>
    <col min="16132" max="16132" width="6.36328125" style="285" customWidth="1"/>
    <col min="16133" max="16133" width="6.6328125" style="285" customWidth="1"/>
    <col min="16134" max="16134" width="7.08984375" style="285" customWidth="1"/>
    <col min="16135" max="16135" width="12.08984375" style="285" customWidth="1"/>
    <col min="16136" max="16136" width="8.36328125" style="285" customWidth="1"/>
    <col min="16137" max="16137" width="10.26953125" style="285" customWidth="1"/>
    <col min="16138" max="16138" width="1.7265625" style="285" customWidth="1"/>
    <col min="16139" max="16139" width="0" style="285" hidden="1" customWidth="1"/>
    <col min="16140" max="16384" width="10.6328125" style="285"/>
  </cols>
  <sheetData>
    <row r="1" spans="1:11" ht="15.5">
      <c r="A1" s="463"/>
      <c r="B1" s="464" t="s">
        <v>317</v>
      </c>
      <c r="C1" s="465"/>
      <c r="D1" s="465"/>
      <c r="E1" s="464"/>
      <c r="F1" s="464"/>
      <c r="G1" s="464"/>
      <c r="H1" s="464"/>
      <c r="I1" s="464"/>
      <c r="J1" s="479"/>
      <c r="K1" s="284"/>
    </row>
    <row r="2" spans="1:11" ht="15.5">
      <c r="A2" s="466"/>
      <c r="B2" s="706" t="s">
        <v>308</v>
      </c>
      <c r="C2" s="706"/>
      <c r="D2" s="706"/>
      <c r="E2" s="706"/>
      <c r="F2" s="706"/>
      <c r="G2" s="706"/>
      <c r="H2" s="467"/>
      <c r="I2" s="470"/>
      <c r="J2" s="480"/>
      <c r="K2" s="284"/>
    </row>
    <row r="3" spans="1:11" ht="15.5">
      <c r="A3" s="466"/>
      <c r="B3" s="468" t="s">
        <v>314</v>
      </c>
      <c r="C3" s="469"/>
      <c r="D3" s="469"/>
      <c r="E3" s="469"/>
      <c r="F3" s="469"/>
      <c r="G3" s="469"/>
      <c r="H3" s="469"/>
      <c r="I3" s="470"/>
      <c r="J3" s="480"/>
      <c r="K3" s="284"/>
    </row>
    <row r="4" spans="1:11" ht="15.5">
      <c r="A4" s="466"/>
      <c r="B4" s="470"/>
      <c r="C4" s="467"/>
      <c r="D4" s="467"/>
      <c r="E4" s="707"/>
      <c r="F4" s="707"/>
      <c r="G4" s="707"/>
      <c r="H4" s="707"/>
      <c r="I4" s="470"/>
      <c r="J4" s="480"/>
      <c r="K4" s="284"/>
    </row>
    <row r="5" spans="1:11" ht="15.5">
      <c r="A5" s="466"/>
      <c r="B5" s="470" t="s">
        <v>309</v>
      </c>
      <c r="C5" s="467"/>
      <c r="D5" s="467"/>
      <c r="E5" s="471"/>
      <c r="F5" s="471"/>
      <c r="G5" s="471"/>
      <c r="H5" s="471"/>
      <c r="I5" s="470"/>
      <c r="J5" s="480"/>
      <c r="K5" s="284"/>
    </row>
    <row r="6" spans="1:11" ht="15.5">
      <c r="A6" s="466"/>
      <c r="B6" s="482" t="s">
        <v>318</v>
      </c>
      <c r="C6" s="467"/>
      <c r="D6" s="467"/>
      <c r="E6" s="471"/>
      <c r="F6" s="471"/>
      <c r="G6" s="471"/>
      <c r="H6" s="471"/>
      <c r="I6" s="470"/>
      <c r="J6" s="480"/>
      <c r="K6" s="284"/>
    </row>
    <row r="7" spans="1:11" ht="7.9" customHeight="1">
      <c r="A7" s="472"/>
      <c r="B7" s="473"/>
      <c r="C7" s="474"/>
      <c r="D7" s="474"/>
      <c r="E7" s="708"/>
      <c r="F7" s="708"/>
      <c r="G7" s="708"/>
      <c r="H7" s="708"/>
      <c r="I7" s="473"/>
      <c r="J7" s="481"/>
      <c r="K7" s="284"/>
    </row>
    <row r="8" spans="1:11" ht="21.75" customHeight="1">
      <c r="A8" s="286"/>
      <c r="B8" s="287"/>
      <c r="C8" s="287"/>
      <c r="D8" s="287"/>
      <c r="E8" s="287"/>
      <c r="F8" s="287"/>
      <c r="G8" s="287"/>
      <c r="H8" s="287"/>
      <c r="I8" s="287"/>
      <c r="J8" s="288"/>
      <c r="K8" s="284"/>
    </row>
    <row r="9" spans="1:11" ht="15.5">
      <c r="A9" s="286"/>
      <c r="B9" s="289" t="s">
        <v>444</v>
      </c>
      <c r="C9" s="289"/>
      <c r="D9" s="290"/>
      <c r="E9" s="290"/>
      <c r="F9" s="290"/>
      <c r="G9" s="287"/>
      <c r="H9" s="287"/>
      <c r="I9" s="287"/>
      <c r="J9" s="288"/>
      <c r="K9" s="284"/>
    </row>
    <row r="10" spans="1:11" ht="15.5">
      <c r="A10" s="286"/>
      <c r="B10" s="289" t="s">
        <v>52</v>
      </c>
      <c r="C10" s="289"/>
      <c r="D10" s="290"/>
      <c r="E10" s="290"/>
      <c r="F10" s="290"/>
      <c r="G10" s="287"/>
      <c r="H10" s="287"/>
      <c r="I10" s="287"/>
      <c r="J10" s="288"/>
      <c r="K10" s="284"/>
    </row>
    <row r="11" spans="1:11" ht="15.5">
      <c r="A11" s="286"/>
      <c r="B11" s="289" t="s">
        <v>53</v>
      </c>
      <c r="C11" s="289"/>
      <c r="D11" s="290"/>
      <c r="E11" s="290"/>
      <c r="F11" s="290"/>
      <c r="G11" s="287"/>
      <c r="H11" s="287"/>
      <c r="I11" s="291"/>
      <c r="J11" s="288"/>
      <c r="K11" s="284"/>
    </row>
    <row r="12" spans="1:11">
      <c r="A12" s="286"/>
      <c r="B12" s="287"/>
      <c r="C12" s="287"/>
      <c r="D12" s="287"/>
      <c r="E12" s="287"/>
      <c r="F12" s="287"/>
      <c r="G12" s="287"/>
      <c r="H12" s="287"/>
      <c r="I12" s="287"/>
      <c r="J12" s="288"/>
      <c r="K12" s="284"/>
    </row>
    <row r="13" spans="1:11">
      <c r="A13" s="286"/>
      <c r="B13" s="292" t="s">
        <v>227</v>
      </c>
      <c r="C13" s="292"/>
      <c r="D13" s="292"/>
      <c r="E13" s="293">
        <v>1349</v>
      </c>
      <c r="F13" s="292"/>
      <c r="G13" s="287"/>
      <c r="H13" s="287" t="s">
        <v>14</v>
      </c>
      <c r="I13" s="294" t="s">
        <v>174</v>
      </c>
      <c r="J13" s="288"/>
      <c r="K13" s="284"/>
    </row>
    <row r="14" spans="1:11">
      <c r="A14" s="286"/>
      <c r="B14" s="292" t="s">
        <v>228</v>
      </c>
      <c r="C14" s="292"/>
      <c r="D14" s="292"/>
      <c r="E14" s="295" t="s">
        <v>204</v>
      </c>
      <c r="F14" s="292"/>
      <c r="G14" s="287"/>
      <c r="H14" s="287"/>
      <c r="I14" s="296"/>
      <c r="J14" s="288"/>
      <c r="K14" s="284"/>
    </row>
    <row r="15" spans="1:11">
      <c r="A15" s="286"/>
      <c r="B15" s="292" t="s">
        <v>229</v>
      </c>
      <c r="C15" s="292"/>
      <c r="D15" s="292"/>
      <c r="E15" s="292" t="s">
        <v>573</v>
      </c>
      <c r="F15" s="292"/>
      <c r="G15" s="287"/>
      <c r="H15" s="297"/>
      <c r="I15" s="296"/>
      <c r="J15" s="288"/>
      <c r="K15" s="284"/>
    </row>
    <row r="16" spans="1:11" ht="7.5" customHeight="1">
      <c r="A16" s="286"/>
      <c r="B16" s="287"/>
      <c r="C16" s="287"/>
      <c r="D16" s="287"/>
      <c r="E16" s="298"/>
      <c r="F16" s="298"/>
      <c r="G16" s="287"/>
      <c r="H16" s="287"/>
      <c r="I16" s="287"/>
      <c r="J16" s="288"/>
      <c r="K16" s="284"/>
    </row>
    <row r="17" spans="1:15" s="302" customFormat="1" ht="23">
      <c r="A17" s="299"/>
      <c r="B17" s="475" t="s">
        <v>230</v>
      </c>
      <c r="C17" s="476" t="s">
        <v>11</v>
      </c>
      <c r="D17" s="476" t="s">
        <v>231</v>
      </c>
      <c r="E17" s="709" t="s">
        <v>232</v>
      </c>
      <c r="F17" s="709"/>
      <c r="G17" s="709"/>
      <c r="H17" s="477" t="s">
        <v>233</v>
      </c>
      <c r="I17" s="478" t="s">
        <v>234</v>
      </c>
      <c r="J17" s="300"/>
      <c r="K17" s="301"/>
    </row>
    <row r="18" spans="1:15" s="168" customFormat="1" ht="12.5">
      <c r="A18" s="303"/>
      <c r="B18" s="304"/>
      <c r="C18" s="305"/>
      <c r="D18" s="306"/>
      <c r="E18" s="187"/>
      <c r="F18" s="187"/>
      <c r="G18" s="187"/>
      <c r="H18" s="307"/>
      <c r="I18" s="308"/>
      <c r="J18" s="309"/>
      <c r="K18" s="310"/>
    </row>
    <row r="19" spans="1:15" s="168" customFormat="1">
      <c r="A19" s="303"/>
      <c r="B19" s="311">
        <v>1</v>
      </c>
      <c r="C19" s="312">
        <v>25</v>
      </c>
      <c r="D19" s="313">
        <v>60353</v>
      </c>
      <c r="E19" s="184" t="s">
        <v>311</v>
      </c>
      <c r="F19" s="314"/>
      <c r="G19" s="167"/>
      <c r="H19" s="315">
        <v>2.9</v>
      </c>
      <c r="I19" s="316">
        <f>C19*H19</f>
        <v>72.5</v>
      </c>
      <c r="J19" s="309"/>
      <c r="K19" s="310"/>
    </row>
    <row r="20" spans="1:15" s="168" customFormat="1" ht="12.5">
      <c r="A20" s="303"/>
      <c r="B20" s="311">
        <v>2</v>
      </c>
      <c r="C20" s="312">
        <v>25</v>
      </c>
      <c r="D20" s="313">
        <v>60253</v>
      </c>
      <c r="E20" s="184" t="s">
        <v>312</v>
      </c>
      <c r="F20" s="167"/>
      <c r="G20" s="167"/>
      <c r="H20" s="315">
        <v>2.75</v>
      </c>
      <c r="I20" s="316">
        <f t="shared" ref="I20:I22" si="0">C20*H20</f>
        <v>68.75</v>
      </c>
      <c r="J20" s="309"/>
      <c r="K20" s="310"/>
    </row>
    <row r="21" spans="1:15" s="168" customFormat="1" ht="12.5">
      <c r="A21" s="303"/>
      <c r="B21" s="311">
        <v>3</v>
      </c>
      <c r="C21" s="312">
        <v>25</v>
      </c>
      <c r="D21" s="313">
        <v>60225</v>
      </c>
      <c r="E21" s="167" t="s">
        <v>313</v>
      </c>
      <c r="F21" s="167"/>
      <c r="G21" s="167"/>
      <c r="H21" s="315">
        <v>2.75</v>
      </c>
      <c r="I21" s="316">
        <f t="shared" si="0"/>
        <v>68.75</v>
      </c>
      <c r="J21" s="309"/>
      <c r="K21" s="310"/>
    </row>
    <row r="22" spans="1:15" s="168" customFormat="1" ht="15.5">
      <c r="A22" s="303"/>
      <c r="B22" s="311">
        <v>4</v>
      </c>
      <c r="C22" s="312">
        <v>25</v>
      </c>
      <c r="D22" s="313">
        <v>60392</v>
      </c>
      <c r="E22" s="167" t="s">
        <v>310</v>
      </c>
      <c r="F22" s="167"/>
      <c r="G22" s="167"/>
      <c r="H22" s="315">
        <v>2.95</v>
      </c>
      <c r="I22" s="316">
        <f t="shared" si="0"/>
        <v>73.75</v>
      </c>
      <c r="J22" s="309"/>
      <c r="K22" s="310"/>
      <c r="O22" s="520"/>
    </row>
    <row r="23" spans="1:15">
      <c r="A23" s="286"/>
      <c r="B23" s="317"/>
      <c r="C23" s="312"/>
      <c r="D23" s="318"/>
      <c r="E23" s="287"/>
      <c r="F23" s="169"/>
      <c r="G23" s="169"/>
      <c r="H23" s="319"/>
      <c r="I23" s="316"/>
      <c r="J23" s="288"/>
      <c r="K23" s="284"/>
    </row>
    <row r="24" spans="1:15">
      <c r="A24" s="286"/>
      <c r="B24" s="317"/>
      <c r="C24" s="318"/>
      <c r="D24" s="318"/>
      <c r="E24" s="189"/>
      <c r="F24" s="169"/>
      <c r="G24" s="169"/>
      <c r="H24" s="320"/>
      <c r="I24" s="316"/>
      <c r="J24" s="288"/>
      <c r="K24" s="284"/>
    </row>
    <row r="25" spans="1:15">
      <c r="A25" s="286"/>
      <c r="B25" s="317"/>
      <c r="C25" s="318"/>
      <c r="D25" s="318"/>
      <c r="E25" s="321"/>
      <c r="F25" s="169"/>
      <c r="G25" s="169"/>
      <c r="H25" s="322"/>
      <c r="I25" s="316"/>
      <c r="J25" s="288"/>
      <c r="K25" s="284"/>
    </row>
    <row r="26" spans="1:15">
      <c r="A26" s="286"/>
      <c r="B26" s="323"/>
      <c r="C26" s="324"/>
      <c r="D26" s="324"/>
      <c r="E26" s="325" t="s">
        <v>316</v>
      </c>
      <c r="F26" s="326"/>
      <c r="G26" s="326"/>
      <c r="H26" s="327"/>
      <c r="I26" s="328"/>
      <c r="J26" s="288"/>
      <c r="K26" s="284"/>
    </row>
    <row r="27" spans="1:15" ht="6.75" customHeight="1">
      <c r="A27" s="286"/>
      <c r="B27" s="287"/>
      <c r="C27" s="287"/>
      <c r="D27" s="287"/>
      <c r="E27" s="329"/>
      <c r="F27" s="329"/>
      <c r="G27" s="329"/>
      <c r="H27" s="330"/>
      <c r="I27" s="331"/>
      <c r="J27" s="288"/>
      <c r="K27" s="284"/>
    </row>
    <row r="28" spans="1:15" s="337" customFormat="1" ht="12.5">
      <c r="A28" s="332"/>
      <c r="B28" s="187"/>
      <c r="C28" s="347" t="s">
        <v>386</v>
      </c>
      <c r="D28" s="522"/>
      <c r="E28" s="333"/>
      <c r="F28" s="187"/>
      <c r="G28" s="334"/>
      <c r="H28" s="187"/>
      <c r="I28" s="334" t="s">
        <v>315</v>
      </c>
      <c r="J28" s="335"/>
      <c r="K28" s="336"/>
    </row>
    <row r="29" spans="1:15" s="345" customFormat="1" ht="13">
      <c r="A29" s="338"/>
      <c r="B29" s="339"/>
      <c r="C29" s="347" t="s">
        <v>385</v>
      </c>
      <c r="D29" s="523"/>
      <c r="E29" s="521"/>
      <c r="F29" s="521"/>
      <c r="G29" s="340"/>
      <c r="H29" s="341"/>
      <c r="I29" s="342">
        <f>SUM(I19:I25)</f>
        <v>283.75</v>
      </c>
      <c r="J29" s="343"/>
      <c r="K29" s="344"/>
    </row>
    <row r="30" spans="1:15" s="350" customFormat="1" ht="10">
      <c r="A30" s="346"/>
      <c r="B30" s="347"/>
      <c r="C30" s="347"/>
      <c r="D30" s="347"/>
      <c r="E30" s="347"/>
      <c r="F30" s="347"/>
      <c r="G30" s="347"/>
      <c r="H30" s="347"/>
      <c r="I30" s="347"/>
      <c r="J30" s="348"/>
      <c r="K30" s="349"/>
    </row>
    <row r="31" spans="1:15" s="350" customFormat="1" ht="10">
      <c r="A31" s="346"/>
      <c r="B31" s="347"/>
      <c r="C31" s="347"/>
      <c r="D31" s="347"/>
      <c r="E31" s="347"/>
      <c r="F31" s="347"/>
      <c r="G31" s="347"/>
      <c r="H31" s="347"/>
      <c r="I31" s="347"/>
      <c r="J31" s="348"/>
      <c r="K31" s="349"/>
    </row>
    <row r="32" spans="1:15" ht="10.5" customHeight="1">
      <c r="A32" s="286"/>
      <c r="B32" s="287"/>
      <c r="C32" s="189"/>
      <c r="D32" s="189"/>
      <c r="E32" s="189"/>
      <c r="F32" s="189"/>
      <c r="G32" s="189"/>
      <c r="H32" s="189"/>
      <c r="I32" s="189"/>
      <c r="J32" s="351"/>
      <c r="K32" s="284"/>
    </row>
    <row r="33" spans="1:11" ht="10.5" customHeight="1">
      <c r="A33" s="286"/>
      <c r="B33" s="287"/>
      <c r="C33" s="189"/>
      <c r="D33" s="189"/>
      <c r="E33" s="189"/>
      <c r="F33" s="189"/>
      <c r="G33" s="189"/>
      <c r="H33" s="189"/>
      <c r="I33" s="189"/>
      <c r="J33" s="351"/>
      <c r="K33" s="284"/>
    </row>
    <row r="34" spans="1:11">
      <c r="A34" s="287"/>
      <c r="B34" s="287"/>
      <c r="C34" s="287"/>
      <c r="D34" s="287"/>
      <c r="E34" s="287"/>
      <c r="F34" s="287"/>
      <c r="G34" s="287"/>
      <c r="H34" s="287"/>
      <c r="I34" s="287"/>
      <c r="J34" s="287"/>
    </row>
  </sheetData>
  <mergeCells count="4">
    <mergeCell ref="B2:G2"/>
    <mergeCell ref="E4:H4"/>
    <mergeCell ref="E7:H7"/>
    <mergeCell ref="E17:G17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AA77A-838A-43B4-895E-34F8F47FEB31}">
  <dimension ref="A1:I41"/>
  <sheetViews>
    <sheetView topLeftCell="A22" workbookViewId="0">
      <selection activeCell="C46" sqref="C46"/>
    </sheetView>
  </sheetViews>
  <sheetFormatPr baseColWidth="10" defaultRowHeight="14.5"/>
  <cols>
    <col min="3" max="3" width="9.36328125" customWidth="1"/>
    <col min="4" max="4" width="8.36328125" customWidth="1"/>
    <col min="5" max="5" width="16" customWidth="1"/>
    <col min="6" max="6" width="11.1796875" customWidth="1"/>
    <col min="7" max="7" width="7.36328125" customWidth="1"/>
    <col min="8" max="8" width="13.36328125" customWidth="1"/>
    <col min="9" max="9" width="12.6328125" customWidth="1"/>
  </cols>
  <sheetData>
    <row r="1" spans="1:9">
      <c r="A1" s="122"/>
      <c r="B1" s="122"/>
      <c r="C1" s="122"/>
      <c r="D1" s="122"/>
      <c r="E1" s="122"/>
      <c r="F1" s="122"/>
      <c r="G1" s="122"/>
      <c r="H1" s="122"/>
      <c r="I1" s="122"/>
    </row>
    <row r="2" spans="1:9">
      <c r="A2" s="122"/>
      <c r="B2" s="122"/>
      <c r="C2" s="122"/>
      <c r="D2" s="122"/>
      <c r="E2" s="122"/>
      <c r="F2" s="122"/>
      <c r="G2" s="122"/>
      <c r="H2" s="122"/>
      <c r="I2" s="122"/>
    </row>
    <row r="3" spans="1:9">
      <c r="A3" s="122"/>
      <c r="B3" s="122"/>
      <c r="C3" s="122"/>
      <c r="D3" s="122"/>
      <c r="E3" s="122"/>
      <c r="F3" s="122"/>
      <c r="G3" s="122"/>
      <c r="H3" s="122"/>
      <c r="I3" s="122"/>
    </row>
    <row r="4" spans="1:9">
      <c r="A4" s="122"/>
      <c r="B4" s="122"/>
      <c r="C4" s="122"/>
      <c r="D4" s="122"/>
      <c r="E4" s="122"/>
      <c r="F4" s="122"/>
      <c r="G4" s="122"/>
      <c r="H4" s="122"/>
      <c r="I4" s="122"/>
    </row>
    <row r="5" spans="1:9" ht="15" thickBot="1">
      <c r="A5" s="122"/>
      <c r="B5" s="122"/>
      <c r="C5" s="122"/>
      <c r="D5" s="122"/>
      <c r="E5" s="122"/>
      <c r="F5" s="122"/>
      <c r="G5" s="122"/>
      <c r="H5" s="122"/>
      <c r="I5" s="122"/>
    </row>
    <row r="6" spans="1:9">
      <c r="A6" s="122" t="s">
        <v>78</v>
      </c>
      <c r="B6" s="122"/>
      <c r="C6" s="122"/>
      <c r="D6" s="122"/>
      <c r="E6" s="41" t="s">
        <v>85</v>
      </c>
      <c r="F6" s="41"/>
      <c r="G6" s="122"/>
      <c r="H6" s="41"/>
      <c r="I6" s="123" t="s">
        <v>58</v>
      </c>
    </row>
    <row r="7" spans="1:9">
      <c r="A7" s="122"/>
      <c r="B7" s="122"/>
      <c r="C7" s="122"/>
      <c r="D7" s="122"/>
      <c r="E7" s="122" t="s">
        <v>1</v>
      </c>
      <c r="F7" s="122" t="s">
        <v>83</v>
      </c>
      <c r="G7" s="122"/>
      <c r="H7" s="122"/>
      <c r="I7" s="124" t="s">
        <v>79</v>
      </c>
    </row>
    <row r="8" spans="1:9">
      <c r="A8" s="122"/>
      <c r="B8" s="122"/>
      <c r="C8" s="122"/>
      <c r="D8" s="122"/>
      <c r="E8" s="122" t="s">
        <v>57</v>
      </c>
      <c r="F8" s="122" t="s">
        <v>84</v>
      </c>
      <c r="G8" s="122"/>
      <c r="H8" s="122"/>
      <c r="I8" s="125" t="s">
        <v>80</v>
      </c>
    </row>
    <row r="9" spans="1:9">
      <c r="A9" s="122" t="s">
        <v>528</v>
      </c>
      <c r="B9" s="122"/>
      <c r="C9" s="122"/>
      <c r="D9" s="122"/>
      <c r="E9" s="122" t="s">
        <v>56</v>
      </c>
      <c r="F9" s="122" t="s">
        <v>426</v>
      </c>
      <c r="G9" s="122"/>
      <c r="H9" s="122"/>
      <c r="I9" s="122"/>
    </row>
    <row r="10" spans="1:9">
      <c r="A10" t="s">
        <v>195</v>
      </c>
      <c r="B10" s="122"/>
      <c r="C10" s="122"/>
      <c r="D10" s="122"/>
      <c r="E10" s="122"/>
      <c r="F10" s="122"/>
      <c r="G10" s="122"/>
      <c r="H10" s="122"/>
      <c r="I10" s="122"/>
    </row>
    <row r="11" spans="1:9">
      <c r="A11" s="122" t="s">
        <v>52</v>
      </c>
      <c r="B11" s="122"/>
      <c r="C11" s="122"/>
      <c r="D11" s="122"/>
      <c r="E11" s="122"/>
      <c r="F11" s="122"/>
      <c r="G11" s="122"/>
      <c r="H11" s="122"/>
      <c r="I11" s="124" t="s">
        <v>81</v>
      </c>
    </row>
    <row r="12" spans="1:9">
      <c r="A12" s="122" t="s">
        <v>53</v>
      </c>
      <c r="B12" s="122"/>
      <c r="C12" s="122"/>
      <c r="D12" s="122"/>
      <c r="E12" s="122"/>
      <c r="F12" s="122"/>
      <c r="G12" s="122"/>
      <c r="H12" s="122"/>
      <c r="I12" s="124" t="s">
        <v>82</v>
      </c>
    </row>
    <row r="13" spans="1:9" ht="15" thickBot="1">
      <c r="A13" s="122"/>
      <c r="B13" s="122"/>
      <c r="C13" s="122"/>
      <c r="D13" s="122"/>
      <c r="E13" s="122"/>
      <c r="F13" s="122"/>
      <c r="G13" s="122"/>
      <c r="H13" s="42"/>
      <c r="I13" s="126" t="s">
        <v>78</v>
      </c>
    </row>
    <row r="14" spans="1:9">
      <c r="A14" s="122"/>
      <c r="B14" s="122"/>
      <c r="C14" s="122"/>
      <c r="D14" s="122"/>
      <c r="E14" s="122"/>
      <c r="F14" s="122"/>
      <c r="G14" s="122"/>
      <c r="H14" s="122"/>
      <c r="I14" s="122"/>
    </row>
    <row r="15" spans="1:9">
      <c r="A15" s="122"/>
      <c r="B15" s="122"/>
      <c r="C15" s="122"/>
      <c r="D15" s="122"/>
      <c r="E15" s="122"/>
      <c r="F15" s="122"/>
      <c r="G15" s="122"/>
      <c r="H15" s="122"/>
      <c r="I15" s="122"/>
    </row>
    <row r="16" spans="1:9" ht="15" thickBot="1">
      <c r="A16" s="122"/>
      <c r="B16" s="122"/>
      <c r="C16" s="122"/>
      <c r="D16" s="122"/>
      <c r="E16" s="122"/>
      <c r="F16" s="122"/>
      <c r="G16" s="122"/>
      <c r="H16" s="122"/>
      <c r="I16" s="122"/>
    </row>
    <row r="17" spans="1:9" ht="21">
      <c r="A17" s="40"/>
      <c r="B17" s="127" t="s">
        <v>86</v>
      </c>
      <c r="C17" s="41"/>
      <c r="D17" s="123" t="s">
        <v>87</v>
      </c>
      <c r="E17" s="41" t="s">
        <v>428</v>
      </c>
      <c r="F17" s="128"/>
      <c r="G17" s="41"/>
      <c r="H17" s="617">
        <v>44.98</v>
      </c>
      <c r="I17" s="618"/>
    </row>
    <row r="18" spans="1:9">
      <c r="A18" s="122"/>
      <c r="B18" s="122"/>
      <c r="C18" s="122"/>
      <c r="D18" s="122"/>
      <c r="E18" s="122"/>
      <c r="F18" s="122"/>
      <c r="G18" s="122"/>
      <c r="H18" s="122"/>
      <c r="I18" s="122"/>
    </row>
    <row r="19" spans="1:9" ht="15" thickBot="1">
      <c r="A19" s="122"/>
      <c r="B19" s="122"/>
      <c r="C19" s="122"/>
      <c r="D19" s="122"/>
      <c r="E19" s="122"/>
      <c r="F19" s="122"/>
      <c r="G19" s="122"/>
      <c r="H19" s="122"/>
      <c r="I19" s="122"/>
    </row>
    <row r="20" spans="1:9">
      <c r="A20" s="122"/>
      <c r="B20" s="129" t="s">
        <v>88</v>
      </c>
      <c r="C20" s="41"/>
      <c r="D20" s="129" t="s">
        <v>89</v>
      </c>
      <c r="E20" s="129" t="s">
        <v>90</v>
      </c>
      <c r="F20" s="129" t="s">
        <v>91</v>
      </c>
      <c r="G20" s="129" t="s">
        <v>15</v>
      </c>
      <c r="H20" s="129" t="s">
        <v>12</v>
      </c>
      <c r="I20" s="129" t="s">
        <v>92</v>
      </c>
    </row>
    <row r="21" spans="1:9" ht="15" thickBot="1">
      <c r="A21" s="122"/>
      <c r="B21" s="42"/>
      <c r="C21" s="130"/>
      <c r="D21" s="130"/>
      <c r="E21" s="130"/>
      <c r="F21" s="130" t="s">
        <v>93</v>
      </c>
      <c r="G21" s="130"/>
      <c r="H21" s="130" t="s">
        <v>93</v>
      </c>
      <c r="I21" s="130" t="s">
        <v>93</v>
      </c>
    </row>
    <row r="22" spans="1:9">
      <c r="A22" s="122"/>
      <c r="B22" s="122"/>
      <c r="C22" s="122"/>
      <c r="D22" s="122"/>
      <c r="E22" s="122"/>
      <c r="F22" s="122"/>
      <c r="G22" s="122"/>
      <c r="H22" s="122"/>
      <c r="I22" s="122"/>
    </row>
    <row r="23" spans="1:9">
      <c r="A23" s="122"/>
      <c r="B23" s="122" t="s">
        <v>95</v>
      </c>
      <c r="C23" s="122"/>
      <c r="D23" s="131">
        <v>1</v>
      </c>
      <c r="E23" s="122"/>
      <c r="F23" s="131">
        <v>37.479999999999997</v>
      </c>
      <c r="G23" s="132">
        <v>0.2</v>
      </c>
      <c r="H23" s="137">
        <f>F23*G23</f>
        <v>7.4959999999999996</v>
      </c>
      <c r="I23" s="137">
        <f>F23+H23</f>
        <v>44.975999999999999</v>
      </c>
    </row>
    <row r="24" spans="1:9">
      <c r="A24" s="122"/>
      <c r="B24" s="133" t="s">
        <v>96</v>
      </c>
      <c r="C24" s="122"/>
      <c r="D24" s="122"/>
      <c r="E24" s="122"/>
      <c r="F24" s="122"/>
      <c r="G24" s="122"/>
      <c r="H24" s="122"/>
      <c r="I24" s="122"/>
    </row>
    <row r="25" spans="1:9" ht="15" thickBot="1">
      <c r="A25" s="122"/>
      <c r="B25" s="122"/>
      <c r="C25" s="122"/>
      <c r="D25" s="122"/>
      <c r="E25" s="122"/>
      <c r="F25" s="122"/>
      <c r="G25" s="122"/>
      <c r="H25" s="122"/>
      <c r="I25" s="122"/>
    </row>
    <row r="26" spans="1:9" ht="15" thickBot="1">
      <c r="A26" s="122"/>
      <c r="B26" s="134" t="s">
        <v>94</v>
      </c>
      <c r="C26" s="134"/>
      <c r="D26" s="134" t="s">
        <v>426</v>
      </c>
      <c r="E26" s="134"/>
      <c r="F26" s="134"/>
      <c r="G26" s="134"/>
      <c r="H26" s="134"/>
      <c r="I26" s="138">
        <f>I23</f>
        <v>44.975999999999999</v>
      </c>
    </row>
    <row r="27" spans="1:9">
      <c r="A27" s="122"/>
      <c r="B27" s="122"/>
      <c r="C27" s="122"/>
      <c r="D27" s="122"/>
      <c r="E27" s="122"/>
      <c r="F27" s="122"/>
      <c r="G27" s="122"/>
      <c r="H27" s="122"/>
      <c r="I27" s="122"/>
    </row>
    <row r="28" spans="1:9" ht="15" thickBot="1">
      <c r="A28" s="122"/>
      <c r="B28" s="122"/>
      <c r="C28" s="122"/>
      <c r="D28" s="122"/>
      <c r="E28" s="122"/>
      <c r="F28" s="122"/>
      <c r="G28" s="122"/>
      <c r="H28" s="122"/>
      <c r="I28" s="122"/>
    </row>
    <row r="29" spans="1:9" s="121" customFormat="1" ht="15" thickBot="1">
      <c r="A29" s="135"/>
      <c r="B29" s="136" t="s">
        <v>86</v>
      </c>
      <c r="C29" s="136"/>
      <c r="D29" s="136"/>
      <c r="E29" s="136"/>
      <c r="F29" s="136"/>
      <c r="G29" s="136"/>
      <c r="H29" s="136"/>
      <c r="I29" s="139">
        <f>I26</f>
        <v>44.975999999999999</v>
      </c>
    </row>
    <row r="30" spans="1:9">
      <c r="A30" s="122"/>
      <c r="B30" s="122"/>
      <c r="C30" s="122"/>
      <c r="D30" s="122"/>
      <c r="E30" s="122"/>
      <c r="F30" s="122"/>
      <c r="G30" s="122"/>
      <c r="H30" s="122"/>
      <c r="I30" s="122"/>
    </row>
    <row r="31" spans="1:9">
      <c r="A31" s="122"/>
      <c r="B31" s="122"/>
      <c r="C31" s="122"/>
      <c r="D31" s="122"/>
      <c r="E31" s="122"/>
      <c r="F31" s="122"/>
      <c r="G31" s="122"/>
      <c r="H31" s="122"/>
      <c r="I31" s="122"/>
    </row>
    <row r="32" spans="1:9">
      <c r="A32" s="122"/>
      <c r="B32" s="122"/>
      <c r="C32" s="122"/>
      <c r="D32" s="122"/>
      <c r="E32" s="122"/>
      <c r="F32" s="122"/>
      <c r="G32" s="122"/>
      <c r="H32" s="122"/>
      <c r="I32" s="122"/>
    </row>
    <row r="33" spans="1:9">
      <c r="A33" s="122"/>
      <c r="B33" s="122"/>
      <c r="C33" s="122"/>
      <c r="D33" s="122"/>
      <c r="E33" s="122"/>
      <c r="F33" s="122"/>
      <c r="G33" s="122"/>
      <c r="H33" s="122"/>
      <c r="I33" s="122"/>
    </row>
    <row r="34" spans="1:9">
      <c r="A34" s="122"/>
      <c r="C34" s="122"/>
      <c r="D34" s="122"/>
      <c r="E34" s="122"/>
      <c r="F34" s="122"/>
      <c r="G34" s="122"/>
      <c r="H34" s="122"/>
      <c r="I34" s="122"/>
    </row>
    <row r="35" spans="1:9">
      <c r="A35" s="133" t="s">
        <v>97</v>
      </c>
      <c r="B35" s="122"/>
      <c r="C35" s="122"/>
      <c r="D35" s="122"/>
      <c r="E35" s="122"/>
      <c r="F35" s="122"/>
      <c r="G35" s="122"/>
      <c r="H35" s="122"/>
      <c r="I35" s="122"/>
    </row>
    <row r="36" spans="1:9">
      <c r="A36" s="122"/>
      <c r="B36" s="122"/>
      <c r="C36" s="122"/>
      <c r="D36" s="122"/>
      <c r="E36" s="122"/>
      <c r="F36" s="122"/>
      <c r="G36" s="122"/>
      <c r="H36" s="122"/>
      <c r="I36" s="122"/>
    </row>
    <row r="37" spans="1:9">
      <c r="A37" s="122"/>
      <c r="B37" s="122"/>
      <c r="C37" s="122"/>
      <c r="D37" s="122"/>
      <c r="E37" s="122"/>
      <c r="F37" s="122"/>
      <c r="G37" s="122"/>
      <c r="H37" s="122"/>
      <c r="I37" s="122"/>
    </row>
    <row r="38" spans="1:9">
      <c r="A38" s="122"/>
      <c r="B38" s="122"/>
      <c r="C38" s="122"/>
      <c r="D38" s="122"/>
      <c r="E38" s="122"/>
      <c r="F38" s="122"/>
      <c r="G38" s="122"/>
      <c r="H38" s="122"/>
      <c r="I38" s="122"/>
    </row>
    <row r="39" spans="1:9">
      <c r="A39" s="122"/>
      <c r="B39" s="122"/>
      <c r="C39" s="122"/>
      <c r="D39" s="122"/>
      <c r="E39" s="122"/>
      <c r="F39" s="122"/>
      <c r="G39" s="122"/>
      <c r="H39" s="122"/>
      <c r="I39" s="122"/>
    </row>
    <row r="40" spans="1:9">
      <c r="A40" s="122"/>
      <c r="B40" s="122"/>
      <c r="C40" s="122"/>
      <c r="D40" s="122"/>
      <c r="E40" s="122"/>
      <c r="F40" s="122"/>
      <c r="G40" s="122"/>
      <c r="H40" s="122"/>
      <c r="I40" s="122"/>
    </row>
    <row r="41" spans="1:9">
      <c r="A41" s="122"/>
      <c r="B41" s="122"/>
      <c r="C41" s="122"/>
      <c r="D41" s="122"/>
      <c r="E41" s="122"/>
      <c r="F41" s="122"/>
      <c r="G41" s="122"/>
      <c r="H41" s="122"/>
      <c r="I41" s="122"/>
    </row>
  </sheetData>
  <mergeCells count="1">
    <mergeCell ref="H17:I17"/>
  </mergeCells>
  <hyperlinks>
    <hyperlink ref="I8" r:id="rId1" xr:uid="{97AEE6D5-01E0-4F27-91BD-1E0BB3805DB7}"/>
  </hyperlinks>
  <pageMargins left="0.7" right="0.7" top="0.78740157499999996" bottom="0.78740157499999996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D62BC-8E57-4C0F-BAE8-579B2780B5D5}">
  <dimension ref="A1:H30"/>
  <sheetViews>
    <sheetView topLeftCell="A16" workbookViewId="0">
      <selection activeCell="D43" sqref="D43"/>
    </sheetView>
  </sheetViews>
  <sheetFormatPr baseColWidth="10" defaultRowHeight="14.5"/>
  <cols>
    <col min="1" max="1" width="2.36328125" customWidth="1"/>
    <col min="2" max="2" width="13.26953125" bestFit="1" customWidth="1"/>
    <col min="3" max="3" width="39.08984375" customWidth="1"/>
    <col min="4" max="4" width="14.54296875" customWidth="1"/>
    <col min="5" max="5" width="13.6328125" customWidth="1"/>
    <col min="6" max="6" width="2.36328125" customWidth="1"/>
  </cols>
  <sheetData>
    <row r="1" spans="1:6" ht="15" customHeight="1">
      <c r="A1" s="459"/>
      <c r="B1" s="459"/>
      <c r="C1" s="713" t="s">
        <v>304</v>
      </c>
      <c r="D1" s="713"/>
      <c r="E1" s="713"/>
      <c r="F1" s="459"/>
    </row>
    <row r="2" spans="1:6" ht="15" customHeight="1">
      <c r="A2" s="459"/>
      <c r="B2" s="459"/>
      <c r="C2" s="713" t="s">
        <v>303</v>
      </c>
      <c r="D2" s="713"/>
      <c r="E2" s="713"/>
      <c r="F2" s="459"/>
    </row>
    <row r="3" spans="1:6" ht="15" customHeight="1">
      <c r="A3" s="459"/>
      <c r="B3" s="459"/>
      <c r="C3" s="713" t="s">
        <v>302</v>
      </c>
      <c r="D3" s="713"/>
      <c r="E3" s="713"/>
      <c r="F3" s="459"/>
    </row>
    <row r="4" spans="1:6">
      <c r="A4" s="122"/>
      <c r="B4" s="122"/>
      <c r="C4" s="122"/>
      <c r="D4" s="122"/>
      <c r="E4" s="122"/>
      <c r="F4" s="122"/>
    </row>
    <row r="5" spans="1:6">
      <c r="A5" s="122"/>
      <c r="B5" s="122" t="s">
        <v>528</v>
      </c>
      <c r="C5" s="122"/>
      <c r="D5" s="122"/>
      <c r="E5" s="122"/>
      <c r="F5" s="122"/>
    </row>
    <row r="6" spans="1:6">
      <c r="A6" s="122"/>
      <c r="B6" s="122" t="s">
        <v>195</v>
      </c>
      <c r="C6" s="122"/>
      <c r="D6" s="122"/>
      <c r="E6" s="122"/>
      <c r="F6" s="122"/>
    </row>
    <row r="7" spans="1:6">
      <c r="A7" s="122"/>
      <c r="B7" s="122" t="s">
        <v>52</v>
      </c>
      <c r="C7" s="122"/>
      <c r="D7" s="122"/>
      <c r="E7" s="122"/>
      <c r="F7" s="122"/>
    </row>
    <row r="8" spans="1:6">
      <c r="A8" s="122"/>
      <c r="B8" s="122" t="s">
        <v>53</v>
      </c>
      <c r="C8" s="122"/>
      <c r="D8" s="122" t="s">
        <v>235</v>
      </c>
      <c r="E8" s="352" t="s">
        <v>543</v>
      </c>
      <c r="F8" s="122"/>
    </row>
    <row r="9" spans="1:6">
      <c r="A9" s="122"/>
      <c r="B9" s="122"/>
      <c r="C9" s="122"/>
      <c r="D9" s="122" t="s">
        <v>236</v>
      </c>
      <c r="E9" s="124" t="s">
        <v>543</v>
      </c>
      <c r="F9" s="122"/>
    </row>
    <row r="10" spans="1:6">
      <c r="A10" s="122"/>
      <c r="B10" s="122"/>
      <c r="C10" s="122"/>
      <c r="D10" s="122"/>
      <c r="E10" s="124"/>
      <c r="F10" s="122"/>
    </row>
    <row r="11" spans="1:6">
      <c r="A11" s="122"/>
      <c r="B11" s="122"/>
      <c r="C11" s="122"/>
      <c r="D11" s="122"/>
      <c r="E11" s="122"/>
      <c r="F11" s="122"/>
    </row>
    <row r="12" spans="1:6" ht="15.5">
      <c r="A12" s="122"/>
      <c r="B12" s="353" t="s">
        <v>237</v>
      </c>
      <c r="C12" s="354">
        <v>987</v>
      </c>
      <c r="D12" s="122"/>
      <c r="E12" s="122"/>
      <c r="F12" s="122"/>
    </row>
    <row r="13" spans="1:6">
      <c r="A13" s="122"/>
      <c r="B13" s="122"/>
      <c r="C13" s="122"/>
      <c r="D13" s="122"/>
      <c r="E13" s="122"/>
      <c r="F13" s="122"/>
    </row>
    <row r="14" spans="1:6" ht="28.5" customHeight="1">
      <c r="A14" s="122"/>
      <c r="B14" s="355" t="s">
        <v>11</v>
      </c>
      <c r="C14" s="356" t="s">
        <v>232</v>
      </c>
      <c r="D14" s="356" t="s">
        <v>238</v>
      </c>
      <c r="E14" s="356" t="s">
        <v>18</v>
      </c>
      <c r="F14" s="122"/>
    </row>
    <row r="15" spans="1:6">
      <c r="A15" s="122"/>
      <c r="B15" s="357">
        <v>20</v>
      </c>
      <c r="C15" s="236" t="s">
        <v>305</v>
      </c>
      <c r="D15" s="460">
        <v>4436.7</v>
      </c>
      <c r="E15" s="460">
        <f>D15*B15</f>
        <v>88734</v>
      </c>
      <c r="F15" s="122"/>
    </row>
    <row r="16" spans="1:6">
      <c r="A16" s="122"/>
      <c r="B16" s="357">
        <v>10</v>
      </c>
      <c r="C16" s="236" t="s">
        <v>306</v>
      </c>
      <c r="D16" s="460">
        <v>5520.8</v>
      </c>
      <c r="E16" s="460">
        <f t="shared" ref="E16:E17" si="0">D16*B16</f>
        <v>55208</v>
      </c>
      <c r="F16" s="122"/>
    </row>
    <row r="17" spans="1:8">
      <c r="A17" s="122"/>
      <c r="B17" s="357">
        <v>10</v>
      </c>
      <c r="C17" s="236" t="s">
        <v>307</v>
      </c>
      <c r="D17" s="460">
        <v>3260.5</v>
      </c>
      <c r="E17" s="460">
        <f t="shared" si="0"/>
        <v>32605</v>
      </c>
      <c r="F17" s="122"/>
    </row>
    <row r="18" spans="1:8">
      <c r="A18" s="122"/>
      <c r="B18" s="357"/>
      <c r="C18" s="236"/>
      <c r="D18" s="460"/>
      <c r="E18" s="359"/>
      <c r="F18" s="122"/>
    </row>
    <row r="19" spans="1:8">
      <c r="A19" s="122"/>
      <c r="B19" s="357"/>
      <c r="C19" s="236"/>
      <c r="D19" s="460"/>
      <c r="E19" s="359"/>
      <c r="F19" s="122"/>
    </row>
    <row r="20" spans="1:8">
      <c r="A20" s="122"/>
      <c r="B20" s="357"/>
      <c r="C20" s="236"/>
      <c r="D20" s="359"/>
      <c r="E20" s="359"/>
      <c r="F20" s="122"/>
    </row>
    <row r="21" spans="1:8">
      <c r="A21" s="122"/>
      <c r="B21" s="357"/>
      <c r="C21" s="236"/>
      <c r="D21" s="359"/>
      <c r="E21" s="359"/>
      <c r="F21" s="122"/>
    </row>
    <row r="22" spans="1:8">
      <c r="A22" s="122"/>
      <c r="B22" s="360"/>
      <c r="C22" s="361"/>
      <c r="D22" s="362"/>
      <c r="E22" s="362"/>
      <c r="F22" s="122"/>
    </row>
    <row r="23" spans="1:8">
      <c r="A23" s="122"/>
      <c r="B23" s="714"/>
      <c r="C23" s="715"/>
      <c r="D23" s="716"/>
      <c r="E23" s="358"/>
      <c r="F23" s="122"/>
    </row>
    <row r="24" spans="1:8">
      <c r="A24" s="122"/>
      <c r="B24" s="717" t="s">
        <v>234</v>
      </c>
      <c r="C24" s="619"/>
      <c r="D24" s="718"/>
      <c r="E24" s="461">
        <f>SUM(E15:E20)</f>
        <v>176547</v>
      </c>
      <c r="F24" s="122"/>
      <c r="H24" s="462"/>
    </row>
    <row r="25" spans="1:8">
      <c r="A25" s="122"/>
      <c r="B25" s="710"/>
      <c r="C25" s="711"/>
      <c r="D25" s="712"/>
      <c r="E25" s="363"/>
      <c r="F25" s="122"/>
    </row>
    <row r="26" spans="1:8">
      <c r="A26" s="122"/>
      <c r="B26" s="364"/>
      <c r="C26" s="364"/>
      <c r="D26" s="364"/>
      <c r="E26" s="365"/>
      <c r="F26" s="122"/>
    </row>
    <row r="27" spans="1:8">
      <c r="A27" s="122"/>
      <c r="C27" s="366" t="s">
        <v>239</v>
      </c>
      <c r="D27" s="366"/>
      <c r="E27" s="366"/>
      <c r="F27" s="122"/>
    </row>
    <row r="28" spans="1:8">
      <c r="A28" s="122"/>
      <c r="B28" s="364"/>
      <c r="C28" s="366" t="s">
        <v>240</v>
      </c>
      <c r="D28" s="364"/>
      <c r="E28" s="365"/>
      <c r="F28" s="122"/>
    </row>
    <row r="29" spans="1:8">
      <c r="A29" s="122"/>
      <c r="B29" s="122"/>
      <c r="C29" s="122"/>
      <c r="D29" s="122"/>
      <c r="E29" s="122"/>
      <c r="F29" s="122"/>
    </row>
    <row r="30" spans="1:8">
      <c r="A30" s="562"/>
      <c r="B30" s="562"/>
      <c r="C30" s="562"/>
      <c r="D30" s="562"/>
      <c r="E30" s="562"/>
      <c r="F30" s="562"/>
    </row>
  </sheetData>
  <mergeCells count="6">
    <mergeCell ref="B25:D25"/>
    <mergeCell ref="C1:E1"/>
    <mergeCell ref="C2:E2"/>
    <mergeCell ref="C3:E3"/>
    <mergeCell ref="B23:D23"/>
    <mergeCell ref="B24:D24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78615-9DD3-4866-BF6E-E9FC3F583576}">
  <dimension ref="A1:M39"/>
  <sheetViews>
    <sheetView topLeftCell="A21" workbookViewId="0">
      <selection activeCell="K38" sqref="A1:K38"/>
    </sheetView>
  </sheetViews>
  <sheetFormatPr baseColWidth="10" defaultColWidth="10.6328125" defaultRowHeight="14.5"/>
  <cols>
    <col min="1" max="1" width="2.36328125" style="30" customWidth="1"/>
    <col min="2" max="3" width="10.6328125" style="30"/>
    <col min="4" max="8" width="7.36328125" style="30" customWidth="1"/>
    <col min="9" max="9" width="10" style="30" customWidth="1"/>
    <col min="10" max="10" width="11.6328125" style="30" customWidth="1"/>
    <col min="11" max="11" width="2.36328125" style="30" customWidth="1"/>
    <col min="12" max="16384" width="10.6328125" style="30"/>
  </cols>
  <sheetData>
    <row r="1" spans="1:11" ht="6" customHeight="1">
      <c r="A1" s="605"/>
      <c r="B1" s="606"/>
      <c r="C1" s="606"/>
      <c r="D1" s="551"/>
      <c r="E1" s="606"/>
      <c r="F1" s="606"/>
      <c r="G1" s="551"/>
      <c r="H1" s="551"/>
      <c r="I1" s="551"/>
      <c r="J1" s="551"/>
      <c r="K1" s="35"/>
    </row>
    <row r="2" spans="1:11" ht="14.4" customHeight="1">
      <c r="A2" s="552"/>
      <c r="B2" s="600" t="s">
        <v>443</v>
      </c>
      <c r="C2" s="600"/>
      <c r="D2" s="600"/>
      <c r="E2" s="53"/>
      <c r="F2" s="53"/>
      <c r="G2" s="53"/>
      <c r="H2" s="39"/>
      <c r="I2" s="607" t="s">
        <v>155</v>
      </c>
      <c r="J2" s="607"/>
      <c r="K2" s="45"/>
    </row>
    <row r="3" spans="1:11" ht="14.4" customHeight="1">
      <c r="A3" s="552"/>
      <c r="B3" s="600" t="s">
        <v>153</v>
      </c>
      <c r="C3" s="600"/>
      <c r="D3" s="600"/>
      <c r="E3" s="53"/>
      <c r="F3" s="53"/>
      <c r="G3" s="53"/>
      <c r="H3" s="39"/>
      <c r="I3" s="608" t="s">
        <v>158</v>
      </c>
      <c r="J3" s="608"/>
      <c r="K3" s="45"/>
    </row>
    <row r="4" spans="1:11" ht="14.4" customHeight="1">
      <c r="A4" s="54"/>
      <c r="B4" s="600" t="s">
        <v>52</v>
      </c>
      <c r="C4" s="600"/>
      <c r="D4" s="600"/>
      <c r="E4" s="53"/>
      <c r="F4" s="53"/>
      <c r="G4" s="53"/>
      <c r="H4" s="39"/>
      <c r="I4" s="601" t="s">
        <v>127</v>
      </c>
      <c r="J4" s="601"/>
      <c r="K4" s="45"/>
    </row>
    <row r="5" spans="1:11" ht="14.4" customHeight="1">
      <c r="A5" s="46"/>
      <c r="B5" s="39" t="s">
        <v>53</v>
      </c>
      <c r="C5" s="39"/>
      <c r="D5" s="550"/>
      <c r="E5" s="47"/>
      <c r="F5" s="550"/>
      <c r="G5" s="47"/>
      <c r="H5" s="550"/>
      <c r="I5" s="602" t="s">
        <v>128</v>
      </c>
      <c r="J5" s="602"/>
      <c r="K5" s="34"/>
    </row>
    <row r="6" spans="1:11" ht="14.4" customHeight="1">
      <c r="A6" s="603"/>
      <c r="B6" s="585"/>
      <c r="C6" s="585"/>
      <c r="D6" s="550"/>
      <c r="E6" s="585"/>
      <c r="F6" s="585"/>
      <c r="G6" s="550"/>
      <c r="H6" s="550"/>
      <c r="I6" s="550"/>
      <c r="J6" s="550"/>
      <c r="K6" s="34"/>
    </row>
    <row r="7" spans="1:11" ht="14.4" customHeight="1">
      <c r="A7" s="590"/>
      <c r="B7" s="591"/>
      <c r="C7" s="591"/>
      <c r="D7" s="553"/>
      <c r="E7" s="592"/>
      <c r="F7" s="592"/>
      <c r="G7" s="553"/>
      <c r="H7" s="553"/>
      <c r="I7" s="553"/>
      <c r="J7" s="553"/>
      <c r="K7" s="48"/>
    </row>
    <row r="8" spans="1:11" ht="14.4" customHeight="1">
      <c r="A8" s="604"/>
      <c r="B8" s="594"/>
      <c r="C8" s="594"/>
      <c r="D8" s="594"/>
      <c r="E8" s="594"/>
      <c r="F8" s="594"/>
      <c r="G8" s="550"/>
      <c r="H8" s="550"/>
      <c r="I8" s="550"/>
      <c r="J8" s="550"/>
      <c r="K8" s="34"/>
    </row>
    <row r="9" spans="1:11" ht="14.4" customHeight="1">
      <c r="A9" s="71" t="s">
        <v>69</v>
      </c>
      <c r="B9" s="62" t="s">
        <v>557</v>
      </c>
      <c r="C9" s="62"/>
      <c r="D9" s="550"/>
      <c r="E9" s="585"/>
      <c r="F9" s="585"/>
      <c r="G9" s="550"/>
      <c r="H9" s="47"/>
      <c r="I9" s="550"/>
      <c r="J9" s="47"/>
      <c r="K9" s="34"/>
    </row>
    <row r="10" spans="1:11" ht="14.4" customHeight="1">
      <c r="A10" s="71" t="s">
        <v>69</v>
      </c>
      <c r="B10" s="62" t="s">
        <v>558</v>
      </c>
      <c r="C10" s="62"/>
      <c r="D10" s="550"/>
      <c r="E10" s="585"/>
      <c r="F10" s="585"/>
      <c r="G10" s="550"/>
      <c r="H10" s="74"/>
      <c r="I10" s="75" t="s">
        <v>56</v>
      </c>
      <c r="J10" s="74" t="s">
        <v>543</v>
      </c>
      <c r="K10" s="34"/>
    </row>
    <row r="11" spans="1:11" ht="14.4" customHeight="1">
      <c r="A11" s="71" t="s">
        <v>69</v>
      </c>
      <c r="B11" s="62" t="s">
        <v>559</v>
      </c>
      <c r="C11" s="62"/>
      <c r="D11" s="62"/>
      <c r="E11" s="594"/>
      <c r="F11" s="594"/>
      <c r="G11" s="550"/>
      <c r="H11" s="76"/>
      <c r="I11" s="77" t="s">
        <v>57</v>
      </c>
      <c r="J11" s="76">
        <v>974</v>
      </c>
      <c r="K11" s="34"/>
    </row>
    <row r="12" spans="1:11" ht="14.4" customHeight="1">
      <c r="A12" s="552"/>
      <c r="B12" s="550" t="s">
        <v>544</v>
      </c>
      <c r="C12" s="550"/>
      <c r="D12" s="550"/>
      <c r="E12" s="550"/>
      <c r="F12" s="550"/>
      <c r="G12" s="550"/>
      <c r="H12" s="78"/>
      <c r="I12" s="75" t="s">
        <v>1</v>
      </c>
      <c r="J12" s="74">
        <v>32484</v>
      </c>
      <c r="K12" s="34"/>
    </row>
    <row r="13" spans="1:11" ht="14.4" customHeight="1">
      <c r="A13" s="552"/>
      <c r="B13" s="550"/>
      <c r="C13" s="550"/>
      <c r="D13" s="550"/>
      <c r="E13" s="550"/>
      <c r="F13" s="550"/>
      <c r="G13" s="550"/>
      <c r="H13" s="78"/>
      <c r="I13" s="75" t="s">
        <v>121</v>
      </c>
      <c r="J13" s="74" t="s">
        <v>545</v>
      </c>
      <c r="K13" s="34"/>
    </row>
    <row r="14" spans="1:11" ht="14.4" customHeight="1">
      <c r="A14" s="55"/>
      <c r="B14" s="458" t="s">
        <v>291</v>
      </c>
      <c r="C14" s="56"/>
      <c r="D14" s="56"/>
      <c r="E14" s="56"/>
      <c r="F14" s="62"/>
      <c r="G14" s="62"/>
      <c r="H14" s="599" t="s">
        <v>67</v>
      </c>
      <c r="I14" s="599"/>
      <c r="J14" s="599"/>
      <c r="K14" s="34"/>
    </row>
    <row r="15" spans="1:11" ht="14.4" customHeight="1">
      <c r="A15" s="552"/>
      <c r="B15" s="550"/>
      <c r="C15" s="596"/>
      <c r="D15" s="596"/>
      <c r="E15" s="596"/>
      <c r="F15" s="596"/>
      <c r="G15" s="550"/>
      <c r="H15" s="550"/>
      <c r="I15" s="585"/>
      <c r="J15" s="585"/>
      <c r="K15" s="34"/>
    </row>
    <row r="16" spans="1:11" ht="4.5" customHeight="1">
      <c r="A16" s="590"/>
      <c r="B16" s="591"/>
      <c r="C16" s="591"/>
      <c r="D16" s="553"/>
      <c r="E16" s="592"/>
      <c r="F16" s="592"/>
      <c r="G16" s="553"/>
      <c r="H16" s="553"/>
      <c r="I16" s="553"/>
      <c r="J16" s="553"/>
      <c r="K16" s="48"/>
    </row>
    <row r="17" spans="1:13" ht="14.4" customHeight="1">
      <c r="A17" s="90"/>
      <c r="B17" s="555" t="s">
        <v>11</v>
      </c>
      <c r="C17" s="596" t="s">
        <v>4</v>
      </c>
      <c r="D17" s="596"/>
      <c r="E17" s="596"/>
      <c r="F17" s="596"/>
      <c r="G17" s="597" t="s">
        <v>71</v>
      </c>
      <c r="H17" s="597"/>
      <c r="I17" s="598" t="s">
        <v>72</v>
      </c>
      <c r="J17" s="598"/>
      <c r="K17" s="34"/>
    </row>
    <row r="18" spans="1:13" ht="5.25" customHeight="1">
      <c r="A18" s="552"/>
      <c r="B18" s="550"/>
      <c r="C18" s="585"/>
      <c r="D18" s="585"/>
      <c r="E18" s="585"/>
      <c r="F18" s="585"/>
      <c r="G18" s="554"/>
      <c r="H18" s="554"/>
      <c r="I18" s="550"/>
      <c r="J18" s="554"/>
      <c r="K18" s="34"/>
    </row>
    <row r="19" spans="1:13" ht="14.4" customHeight="1">
      <c r="A19" s="57"/>
      <c r="B19" s="58">
        <v>15</v>
      </c>
      <c r="C19" s="594" t="s">
        <v>555</v>
      </c>
      <c r="D19" s="594"/>
      <c r="E19" s="594"/>
      <c r="F19" s="594"/>
      <c r="G19" s="84"/>
      <c r="H19" s="59">
        <v>21.95</v>
      </c>
      <c r="I19" s="550"/>
      <c r="J19" s="73">
        <f>H19*B19</f>
        <v>329.25</v>
      </c>
      <c r="K19" s="34"/>
    </row>
    <row r="20" spans="1:13" ht="14.4" customHeight="1">
      <c r="A20" s="60"/>
      <c r="B20" s="61"/>
      <c r="C20" s="62"/>
      <c r="D20" s="62"/>
      <c r="E20" s="62"/>
      <c r="F20" s="62"/>
      <c r="G20" s="84"/>
      <c r="H20" s="59"/>
      <c r="I20" s="59"/>
      <c r="J20" s="59"/>
      <c r="K20" s="34"/>
    </row>
    <row r="21" spans="1:13" ht="14.4" customHeight="1">
      <c r="A21" s="60"/>
      <c r="B21" s="61"/>
      <c r="C21" s="62"/>
      <c r="D21" s="62"/>
      <c r="E21" s="62"/>
      <c r="F21" s="62"/>
      <c r="G21" s="63"/>
      <c r="H21" s="549"/>
      <c r="I21" s="594"/>
      <c r="J21" s="594"/>
      <c r="K21" s="34"/>
    </row>
    <row r="22" spans="1:13" ht="5.25" customHeight="1" thickBot="1">
      <c r="A22" s="65"/>
      <c r="B22" s="66"/>
      <c r="C22" s="67"/>
      <c r="D22" s="67"/>
      <c r="E22" s="67"/>
      <c r="F22" s="67"/>
      <c r="G22" s="68"/>
      <c r="H22" s="557"/>
      <c r="I22" s="595"/>
      <c r="J22" s="595"/>
      <c r="K22" s="50"/>
    </row>
    <row r="23" spans="1:13" ht="14.4" customHeight="1">
      <c r="A23" s="552"/>
      <c r="B23" s="550"/>
      <c r="C23" s="585"/>
      <c r="D23" s="585"/>
      <c r="E23" s="585"/>
      <c r="F23" s="585"/>
      <c r="G23" s="586" t="s">
        <v>65</v>
      </c>
      <c r="H23" s="586"/>
      <c r="I23" s="96" t="s">
        <v>16</v>
      </c>
      <c r="J23" s="97">
        <f>J19</f>
        <v>329.25</v>
      </c>
      <c r="K23" s="36"/>
    </row>
    <row r="24" spans="1:13" ht="14.4" customHeight="1">
      <c r="A24" s="71"/>
      <c r="B24" s="62"/>
      <c r="C24" s="62"/>
      <c r="D24" s="62"/>
      <c r="E24" s="62"/>
      <c r="F24" s="62"/>
      <c r="G24" s="550"/>
      <c r="H24" s="550"/>
      <c r="I24" s="39"/>
      <c r="J24" s="39"/>
      <c r="K24" s="34"/>
    </row>
    <row r="25" spans="1:13" ht="14.4" customHeight="1">
      <c r="A25" s="46"/>
      <c r="B25" s="84"/>
      <c r="C25" s="550"/>
      <c r="D25" s="550"/>
      <c r="E25" s="39"/>
      <c r="F25" s="39"/>
      <c r="G25" s="550"/>
      <c r="H25" s="550"/>
      <c r="I25" s="39"/>
      <c r="J25" s="39"/>
      <c r="K25" s="34"/>
    </row>
    <row r="26" spans="1:13" ht="14.4" customHeight="1">
      <c r="A26" s="46"/>
      <c r="B26" s="39"/>
      <c r="C26" s="39"/>
      <c r="D26" s="550"/>
      <c r="E26" s="39"/>
      <c r="F26" s="37"/>
      <c r="G26" s="550"/>
      <c r="H26" s="550"/>
      <c r="I26" s="550"/>
      <c r="J26" s="550"/>
      <c r="K26" s="38"/>
    </row>
    <row r="27" spans="1:13" ht="14.4" customHeight="1">
      <c r="A27" s="71"/>
      <c r="B27" s="62" t="s">
        <v>560</v>
      </c>
      <c r="C27" s="62"/>
      <c r="D27" s="62"/>
      <c r="E27" s="62"/>
      <c r="F27" s="37"/>
      <c r="G27" s="37"/>
      <c r="H27" s="39"/>
      <c r="I27" s="39"/>
      <c r="J27" s="39"/>
      <c r="K27" s="52"/>
    </row>
    <row r="28" spans="1:13" ht="14.4" customHeight="1">
      <c r="A28" s="71"/>
      <c r="B28" s="550" t="s">
        <v>66</v>
      </c>
      <c r="C28" s="62"/>
      <c r="D28" s="39"/>
      <c r="E28" s="39"/>
      <c r="F28" s="37"/>
      <c r="G28" s="37"/>
      <c r="H28" s="37"/>
      <c r="I28" s="37"/>
      <c r="J28" s="37"/>
      <c r="K28" s="72"/>
    </row>
    <row r="29" spans="1:13" ht="14.4" customHeight="1">
      <c r="A29" s="71"/>
      <c r="B29" s="62"/>
      <c r="C29" s="62"/>
      <c r="D29" s="39"/>
      <c r="E29" s="39"/>
      <c r="F29" s="39"/>
      <c r="G29" s="37"/>
      <c r="H29" s="37"/>
      <c r="I29" s="37"/>
      <c r="J29" s="37"/>
      <c r="K29" s="72"/>
    </row>
    <row r="30" spans="1:13" ht="14.4" customHeight="1">
      <c r="A30" s="71"/>
      <c r="B30" s="62"/>
      <c r="C30" s="62"/>
      <c r="D30" s="39"/>
      <c r="E30" s="39"/>
      <c r="F30" s="39"/>
      <c r="G30" s="37"/>
      <c r="H30" s="37"/>
      <c r="I30" s="37"/>
      <c r="J30" s="37"/>
      <c r="K30" s="72"/>
      <c r="M30" s="47"/>
    </row>
    <row r="31" spans="1:13" ht="14.4" customHeight="1">
      <c r="A31" s="587"/>
      <c r="B31" s="588"/>
      <c r="C31" s="588"/>
      <c r="D31" s="588"/>
      <c r="E31" s="588"/>
      <c r="F31" s="588"/>
      <c r="G31" s="588"/>
      <c r="H31" s="588"/>
      <c r="I31" s="588"/>
      <c r="J31" s="588"/>
      <c r="K31" s="589"/>
      <c r="M31" s="47"/>
    </row>
    <row r="32" spans="1:13" ht="5.25" customHeight="1">
      <c r="A32" s="590"/>
      <c r="B32" s="591"/>
      <c r="C32" s="591"/>
      <c r="D32" s="553"/>
      <c r="E32" s="592"/>
      <c r="F32" s="592"/>
      <c r="G32" s="553"/>
      <c r="H32" s="553"/>
      <c r="I32" s="553"/>
      <c r="J32" s="553"/>
      <c r="K32" s="48"/>
      <c r="M32" s="47"/>
    </row>
    <row r="33" spans="1:13" s="81" customFormat="1" ht="14.4" customHeight="1">
      <c r="A33" s="91"/>
      <c r="B33" s="85" t="s">
        <v>444</v>
      </c>
      <c r="C33" s="85"/>
      <c r="D33" s="85"/>
      <c r="E33" s="85"/>
      <c r="F33" s="85"/>
      <c r="G33" s="85"/>
      <c r="H33" s="85"/>
      <c r="I33" s="85"/>
      <c r="J33" s="86" t="s">
        <v>59</v>
      </c>
      <c r="K33" s="72"/>
      <c r="M33" s="93"/>
    </row>
    <row r="34" spans="1:13" s="82" customFormat="1" ht="5.25" customHeight="1">
      <c r="A34" s="92"/>
      <c r="B34" s="87"/>
      <c r="C34" s="87"/>
      <c r="D34" s="87"/>
      <c r="E34" s="87"/>
      <c r="F34" s="87"/>
      <c r="G34" s="87"/>
      <c r="H34" s="87"/>
      <c r="I34" s="87"/>
      <c r="J34" s="88"/>
      <c r="K34" s="72"/>
      <c r="M34" s="16"/>
    </row>
    <row r="35" spans="1:13" s="82" customFormat="1" ht="12" customHeight="1">
      <c r="A35" s="92"/>
      <c r="B35" s="87" t="s">
        <v>63</v>
      </c>
      <c r="C35" s="87"/>
      <c r="D35" s="87"/>
      <c r="E35" s="87"/>
      <c r="F35" s="87"/>
      <c r="G35" s="87"/>
      <c r="H35" s="87"/>
      <c r="I35" s="87"/>
      <c r="J35" s="88" t="s">
        <v>60</v>
      </c>
      <c r="K35" s="72"/>
      <c r="M35" s="16"/>
    </row>
    <row r="36" spans="1:13" s="82" customFormat="1" ht="12" customHeight="1">
      <c r="A36" s="92"/>
      <c r="B36" s="87" t="s">
        <v>64</v>
      </c>
      <c r="C36" s="87"/>
      <c r="D36" s="87"/>
      <c r="E36" s="87"/>
      <c r="F36" s="87"/>
      <c r="G36" s="87"/>
      <c r="H36" s="87"/>
      <c r="I36" s="87"/>
      <c r="J36" s="88" t="s">
        <v>61</v>
      </c>
      <c r="K36" s="72"/>
      <c r="M36" s="16"/>
    </row>
    <row r="37" spans="1:13" s="82" customFormat="1" ht="12" customHeight="1">
      <c r="A37" s="92"/>
      <c r="B37" s="87" t="s">
        <v>68</v>
      </c>
      <c r="C37" s="87"/>
      <c r="D37" s="87"/>
      <c r="E37" s="87"/>
      <c r="F37" s="87"/>
      <c r="G37" s="87"/>
      <c r="H37" s="87"/>
      <c r="I37" s="87"/>
      <c r="J37" s="88" t="s">
        <v>62</v>
      </c>
      <c r="K37" s="72"/>
    </row>
    <row r="38" spans="1:13" ht="14.4" customHeight="1" thickBot="1">
      <c r="A38" s="582"/>
      <c r="B38" s="583"/>
      <c r="C38" s="583"/>
      <c r="D38" s="556"/>
      <c r="E38" s="584"/>
      <c r="F38" s="584"/>
      <c r="G38" s="556"/>
      <c r="H38" s="556"/>
      <c r="I38" s="556"/>
      <c r="J38" s="556"/>
      <c r="K38" s="80"/>
    </row>
    <row r="39" spans="1:13" ht="15" thickTop="1"/>
  </sheetData>
  <mergeCells count="38">
    <mergeCell ref="A31:K31"/>
    <mergeCell ref="A32:C32"/>
    <mergeCell ref="E32:F32"/>
    <mergeCell ref="A38:C38"/>
    <mergeCell ref="E38:F38"/>
    <mergeCell ref="G17:H17"/>
    <mergeCell ref="I17:J17"/>
    <mergeCell ref="C23:D23"/>
    <mergeCell ref="E23:F23"/>
    <mergeCell ref="G23:H23"/>
    <mergeCell ref="C19:F19"/>
    <mergeCell ref="I21:J21"/>
    <mergeCell ref="I22:J22"/>
    <mergeCell ref="C18:D18"/>
    <mergeCell ref="E18:F18"/>
    <mergeCell ref="A8:F8"/>
    <mergeCell ref="E9:F9"/>
    <mergeCell ref="E10:F10"/>
    <mergeCell ref="E11:F11"/>
    <mergeCell ref="A16:C16"/>
    <mergeCell ref="E16:F16"/>
    <mergeCell ref="C17:F17"/>
    <mergeCell ref="H14:J14"/>
    <mergeCell ref="C15:F15"/>
    <mergeCell ref="I15:J15"/>
    <mergeCell ref="B4:D4"/>
    <mergeCell ref="I4:J4"/>
    <mergeCell ref="I5:J5"/>
    <mergeCell ref="A6:C6"/>
    <mergeCell ref="E6:F6"/>
    <mergeCell ref="A7:C7"/>
    <mergeCell ref="E7:F7"/>
    <mergeCell ref="A1:C1"/>
    <mergeCell ref="E1:F1"/>
    <mergeCell ref="B2:D2"/>
    <mergeCell ref="I2:J2"/>
    <mergeCell ref="B3:D3"/>
    <mergeCell ref="I3:J3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F9726-305D-4ADF-9328-EB19249F585E}">
  <dimension ref="A1:M39"/>
  <sheetViews>
    <sheetView topLeftCell="A21" workbookViewId="0">
      <selection activeCell="K38" sqref="A1:K38"/>
    </sheetView>
  </sheetViews>
  <sheetFormatPr baseColWidth="10" defaultColWidth="10.6328125" defaultRowHeight="14.5"/>
  <cols>
    <col min="1" max="1" width="2.36328125" style="30" customWidth="1"/>
    <col min="2" max="3" width="10.6328125" style="30"/>
    <col min="4" max="8" width="7.36328125" style="30" customWidth="1"/>
    <col min="9" max="9" width="10" style="30" customWidth="1"/>
    <col min="10" max="10" width="11.6328125" style="30" customWidth="1"/>
    <col min="11" max="11" width="2.36328125" style="30" customWidth="1"/>
    <col min="12" max="16384" width="10.6328125" style="30"/>
  </cols>
  <sheetData>
    <row r="1" spans="1:11" ht="6" customHeight="1">
      <c r="A1" s="605"/>
      <c r="B1" s="606"/>
      <c r="C1" s="606"/>
      <c r="D1" s="551"/>
      <c r="E1" s="606"/>
      <c r="F1" s="606"/>
      <c r="G1" s="551"/>
      <c r="H1" s="551"/>
      <c r="I1" s="551"/>
      <c r="J1" s="551"/>
      <c r="K1" s="35"/>
    </row>
    <row r="2" spans="1:11" ht="14.4" customHeight="1">
      <c r="A2" s="552"/>
      <c r="B2" s="600" t="s">
        <v>443</v>
      </c>
      <c r="C2" s="600"/>
      <c r="D2" s="600"/>
      <c r="E2" s="53"/>
      <c r="F2" s="53"/>
      <c r="G2" s="53"/>
      <c r="H2" s="39"/>
      <c r="I2" s="607" t="s">
        <v>155</v>
      </c>
      <c r="J2" s="607"/>
      <c r="K2" s="45"/>
    </row>
    <row r="3" spans="1:11" ht="14.4" customHeight="1">
      <c r="A3" s="552"/>
      <c r="B3" s="600" t="s">
        <v>153</v>
      </c>
      <c r="C3" s="600"/>
      <c r="D3" s="600"/>
      <c r="E3" s="53"/>
      <c r="F3" s="53"/>
      <c r="G3" s="53"/>
      <c r="H3" s="39"/>
      <c r="I3" s="608" t="s">
        <v>158</v>
      </c>
      <c r="J3" s="608"/>
      <c r="K3" s="45"/>
    </row>
    <row r="4" spans="1:11" ht="14.4" customHeight="1">
      <c r="A4" s="54"/>
      <c r="B4" s="600" t="s">
        <v>52</v>
      </c>
      <c r="C4" s="600"/>
      <c r="D4" s="600"/>
      <c r="E4" s="53"/>
      <c r="F4" s="53"/>
      <c r="G4" s="53"/>
      <c r="H4" s="39"/>
      <c r="I4" s="601" t="s">
        <v>127</v>
      </c>
      <c r="J4" s="601"/>
      <c r="K4" s="45"/>
    </row>
    <row r="5" spans="1:11" ht="14.4" customHeight="1">
      <c r="A5" s="46"/>
      <c r="B5" s="39" t="s">
        <v>53</v>
      </c>
      <c r="C5" s="39"/>
      <c r="D5" s="550"/>
      <c r="E5" s="47"/>
      <c r="F5" s="550"/>
      <c r="G5" s="47"/>
      <c r="H5" s="550"/>
      <c r="I5" s="602" t="s">
        <v>128</v>
      </c>
      <c r="J5" s="602"/>
      <c r="K5" s="34"/>
    </row>
    <row r="6" spans="1:11" ht="14.4" customHeight="1">
      <c r="A6" s="603"/>
      <c r="B6" s="585"/>
      <c r="C6" s="585"/>
      <c r="D6" s="550"/>
      <c r="E6" s="585"/>
      <c r="F6" s="585"/>
      <c r="G6" s="550"/>
      <c r="H6" s="550"/>
      <c r="I6" s="550"/>
      <c r="J6" s="550"/>
      <c r="K6" s="34"/>
    </row>
    <row r="7" spans="1:11" ht="14.4" customHeight="1">
      <c r="A7" s="590"/>
      <c r="B7" s="591"/>
      <c r="C7" s="591"/>
      <c r="D7" s="553"/>
      <c r="E7" s="592"/>
      <c r="F7" s="592"/>
      <c r="G7" s="553"/>
      <c r="H7" s="553"/>
      <c r="I7" s="553"/>
      <c r="J7" s="553"/>
      <c r="K7" s="48"/>
    </row>
    <row r="8" spans="1:11" ht="14.4" customHeight="1">
      <c r="A8" s="604"/>
      <c r="B8" s="594"/>
      <c r="C8" s="594"/>
      <c r="D8" s="594"/>
      <c r="E8" s="594"/>
      <c r="F8" s="594"/>
      <c r="G8" s="550"/>
      <c r="H8" s="550"/>
      <c r="I8" s="550"/>
      <c r="J8" s="550"/>
      <c r="K8" s="34"/>
    </row>
    <row r="9" spans="1:11" ht="14.4" customHeight="1">
      <c r="A9" s="71" t="s">
        <v>69</v>
      </c>
      <c r="B9" s="62" t="s">
        <v>547</v>
      </c>
      <c r="C9" s="62"/>
      <c r="D9" s="550"/>
      <c r="E9" s="585"/>
      <c r="F9" s="585"/>
      <c r="G9" s="550"/>
      <c r="H9" s="47"/>
      <c r="I9" s="550"/>
      <c r="J9" s="47"/>
      <c r="K9" s="34"/>
    </row>
    <row r="10" spans="1:11" ht="14.4" customHeight="1">
      <c r="A10" s="71" t="s">
        <v>69</v>
      </c>
      <c r="B10" s="62" t="s">
        <v>548</v>
      </c>
      <c r="C10" s="62"/>
      <c r="D10" s="550"/>
      <c r="E10" s="585"/>
      <c r="F10" s="585"/>
      <c r="G10" s="550"/>
      <c r="H10" s="74"/>
      <c r="I10" s="75" t="s">
        <v>56</v>
      </c>
      <c r="J10" s="74" t="s">
        <v>574</v>
      </c>
      <c r="K10" s="34"/>
    </row>
    <row r="11" spans="1:11" ht="14.4" customHeight="1">
      <c r="A11" s="71" t="s">
        <v>69</v>
      </c>
      <c r="B11" s="62" t="s">
        <v>549</v>
      </c>
      <c r="C11" s="62"/>
      <c r="D11" s="62"/>
      <c r="E11" s="594"/>
      <c r="F11" s="594"/>
      <c r="G11" s="550"/>
      <c r="H11" s="76"/>
      <c r="I11" s="77" t="s">
        <v>57</v>
      </c>
      <c r="J11" s="76">
        <v>975</v>
      </c>
      <c r="K11" s="34"/>
    </row>
    <row r="12" spans="1:11" ht="14.4" customHeight="1">
      <c r="A12" s="552"/>
      <c r="B12" s="550" t="s">
        <v>546</v>
      </c>
      <c r="C12" s="550"/>
      <c r="D12" s="550"/>
      <c r="E12" s="550"/>
      <c r="F12" s="550"/>
      <c r="G12" s="550"/>
      <c r="H12" s="78"/>
      <c r="I12" s="75" t="s">
        <v>1</v>
      </c>
      <c r="J12" s="74">
        <v>35847</v>
      </c>
      <c r="K12" s="34"/>
    </row>
    <row r="13" spans="1:11" ht="14.4" customHeight="1">
      <c r="A13" s="552"/>
      <c r="B13" s="550"/>
      <c r="C13" s="550"/>
      <c r="D13" s="550"/>
      <c r="E13" s="550"/>
      <c r="F13" s="550"/>
      <c r="G13" s="550"/>
      <c r="H13" s="78"/>
      <c r="I13" s="75" t="s">
        <v>121</v>
      </c>
      <c r="J13" s="74" t="s">
        <v>556</v>
      </c>
      <c r="K13" s="34"/>
    </row>
    <row r="14" spans="1:11" ht="14.4" customHeight="1">
      <c r="A14" s="55"/>
      <c r="B14" s="458" t="s">
        <v>291</v>
      </c>
      <c r="C14" s="56"/>
      <c r="D14" s="56"/>
      <c r="E14" s="56"/>
      <c r="F14" s="62"/>
      <c r="G14" s="62"/>
      <c r="H14" s="599" t="s">
        <v>67</v>
      </c>
      <c r="I14" s="599"/>
      <c r="J14" s="599"/>
      <c r="K14" s="34"/>
    </row>
    <row r="15" spans="1:11" ht="14.4" customHeight="1">
      <c r="A15" s="552"/>
      <c r="B15" s="550"/>
      <c r="C15" s="596"/>
      <c r="D15" s="596"/>
      <c r="E15" s="596"/>
      <c r="F15" s="596"/>
      <c r="G15" s="550"/>
      <c r="H15" s="550"/>
      <c r="I15" s="585"/>
      <c r="J15" s="585"/>
      <c r="K15" s="34"/>
    </row>
    <row r="16" spans="1:11" ht="4.5" customHeight="1">
      <c r="A16" s="590"/>
      <c r="B16" s="591"/>
      <c r="C16" s="591"/>
      <c r="D16" s="553"/>
      <c r="E16" s="592"/>
      <c r="F16" s="592"/>
      <c r="G16" s="553"/>
      <c r="H16" s="553"/>
      <c r="I16" s="553"/>
      <c r="J16" s="553"/>
      <c r="K16" s="48"/>
    </row>
    <row r="17" spans="1:13" ht="14.4" customHeight="1">
      <c r="A17" s="90"/>
      <c r="B17" s="555" t="s">
        <v>11</v>
      </c>
      <c r="C17" s="596" t="s">
        <v>4</v>
      </c>
      <c r="D17" s="596"/>
      <c r="E17" s="596"/>
      <c r="F17" s="596"/>
      <c r="G17" s="597" t="s">
        <v>552</v>
      </c>
      <c r="H17" s="597"/>
      <c r="I17" s="598" t="s">
        <v>553</v>
      </c>
      <c r="J17" s="598"/>
      <c r="K17" s="34"/>
    </row>
    <row r="18" spans="1:13" ht="5.25" customHeight="1">
      <c r="A18" s="552"/>
      <c r="B18" s="550"/>
      <c r="C18" s="585"/>
      <c r="D18" s="585"/>
      <c r="E18" s="585"/>
      <c r="F18" s="585"/>
      <c r="G18" s="554"/>
      <c r="H18" s="554"/>
      <c r="I18" s="550"/>
      <c r="J18" s="554"/>
      <c r="K18" s="34"/>
    </row>
    <row r="19" spans="1:13" ht="14.4" customHeight="1">
      <c r="A19" s="57"/>
      <c r="B19" s="58">
        <v>15</v>
      </c>
      <c r="C19" s="594" t="s">
        <v>551</v>
      </c>
      <c r="D19" s="594"/>
      <c r="E19" s="594"/>
      <c r="F19" s="594"/>
      <c r="G19" s="84"/>
      <c r="H19" s="59">
        <v>25.5</v>
      </c>
      <c r="I19" s="550"/>
      <c r="J19" s="73">
        <f>H19*B19</f>
        <v>382.5</v>
      </c>
      <c r="K19" s="34"/>
    </row>
    <row r="20" spans="1:13" ht="14.4" customHeight="1">
      <c r="A20" s="60"/>
      <c r="B20" s="61">
        <v>15</v>
      </c>
      <c r="C20" s="62" t="s">
        <v>554</v>
      </c>
      <c r="D20" s="62"/>
      <c r="E20" s="62"/>
      <c r="F20" s="62"/>
      <c r="G20" s="84"/>
      <c r="H20" s="59">
        <v>18.3</v>
      </c>
      <c r="I20" s="59"/>
      <c r="J20" s="73">
        <f>H20*B20</f>
        <v>274.5</v>
      </c>
      <c r="K20" s="34"/>
    </row>
    <row r="21" spans="1:13" ht="14.4" customHeight="1">
      <c r="A21" s="60"/>
      <c r="B21" s="61"/>
      <c r="C21" s="62"/>
      <c r="D21" s="62"/>
      <c r="E21" s="62"/>
      <c r="F21" s="62"/>
      <c r="G21" s="63"/>
      <c r="H21" s="549"/>
      <c r="I21" s="594"/>
      <c r="J21" s="594"/>
      <c r="K21" s="34"/>
    </row>
    <row r="22" spans="1:13" ht="5.25" customHeight="1" thickBot="1">
      <c r="A22" s="65"/>
      <c r="B22" s="66"/>
      <c r="C22" s="67"/>
      <c r="D22" s="67"/>
      <c r="E22" s="67"/>
      <c r="F22" s="67"/>
      <c r="G22" s="68"/>
      <c r="H22" s="557"/>
      <c r="I22" s="595"/>
      <c r="J22" s="595"/>
      <c r="K22" s="50"/>
    </row>
    <row r="23" spans="1:13" ht="14.4" customHeight="1">
      <c r="A23" s="552"/>
      <c r="B23" s="550"/>
      <c r="C23" s="585"/>
      <c r="D23" s="585"/>
      <c r="E23" s="585"/>
      <c r="F23" s="585"/>
      <c r="G23" s="586" t="s">
        <v>65</v>
      </c>
      <c r="H23" s="586"/>
      <c r="I23" s="96" t="s">
        <v>550</v>
      </c>
      <c r="J23" s="97">
        <f>SUM(J19:J20)</f>
        <v>657</v>
      </c>
      <c r="K23" s="36"/>
    </row>
    <row r="24" spans="1:13" ht="14.4" customHeight="1">
      <c r="A24" s="71"/>
      <c r="B24" s="62"/>
      <c r="C24" s="62"/>
      <c r="D24" s="62"/>
      <c r="E24" s="62"/>
      <c r="F24" s="62"/>
      <c r="G24" s="550"/>
      <c r="H24" s="550"/>
      <c r="I24" s="39"/>
      <c r="J24" s="39"/>
      <c r="K24" s="34"/>
    </row>
    <row r="25" spans="1:13" ht="14.4" customHeight="1">
      <c r="A25" s="46"/>
      <c r="B25" s="84"/>
      <c r="C25" s="550"/>
      <c r="D25" s="550"/>
      <c r="E25" s="39"/>
      <c r="F25" s="39"/>
      <c r="G25" s="550"/>
      <c r="H25" s="550"/>
      <c r="I25" s="39"/>
      <c r="J25" s="39"/>
      <c r="K25" s="34"/>
    </row>
    <row r="26" spans="1:13" ht="14.4" customHeight="1">
      <c r="A26" s="46"/>
      <c r="B26" s="39"/>
      <c r="C26" s="39"/>
      <c r="D26" s="550"/>
      <c r="E26" s="39"/>
      <c r="F26" s="37"/>
      <c r="G26" s="550"/>
      <c r="H26" s="550"/>
      <c r="I26" s="550"/>
      <c r="J26" s="550"/>
      <c r="K26" s="38"/>
    </row>
    <row r="27" spans="1:13" ht="14.4" customHeight="1">
      <c r="A27" s="71"/>
      <c r="B27" s="62"/>
      <c r="C27" s="62"/>
      <c r="D27" s="62"/>
      <c r="E27" s="62"/>
      <c r="F27" s="37"/>
      <c r="G27" s="37"/>
      <c r="H27" s="39"/>
      <c r="I27" s="39"/>
      <c r="J27" s="39"/>
      <c r="K27" s="52"/>
    </row>
    <row r="28" spans="1:13" ht="14.4" customHeight="1">
      <c r="A28" s="71"/>
      <c r="B28" s="550" t="s">
        <v>66</v>
      </c>
      <c r="C28" s="62"/>
      <c r="D28" s="39"/>
      <c r="E28" s="39"/>
      <c r="F28" s="37"/>
      <c r="G28" s="37"/>
      <c r="H28" s="37"/>
      <c r="I28" s="37"/>
      <c r="J28" s="37"/>
      <c r="K28" s="72"/>
    </row>
    <row r="29" spans="1:13" ht="14.4" customHeight="1">
      <c r="A29" s="71"/>
      <c r="B29" s="62"/>
      <c r="C29" s="62"/>
      <c r="D29" s="39"/>
      <c r="E29" s="39"/>
      <c r="F29" s="39"/>
      <c r="G29" s="37"/>
      <c r="H29" s="37"/>
      <c r="I29" s="37"/>
      <c r="J29" s="37"/>
      <c r="K29" s="72"/>
    </row>
    <row r="30" spans="1:13" ht="14.4" customHeight="1">
      <c r="A30" s="71"/>
      <c r="B30" s="62"/>
      <c r="C30" s="62"/>
      <c r="D30" s="39"/>
      <c r="E30" s="39"/>
      <c r="F30" s="39"/>
      <c r="G30" s="37"/>
      <c r="H30" s="37"/>
      <c r="I30" s="37"/>
      <c r="J30" s="37"/>
      <c r="K30" s="72"/>
      <c r="M30" s="47"/>
    </row>
    <row r="31" spans="1:13" ht="14.4" customHeight="1">
      <c r="A31" s="587"/>
      <c r="B31" s="588"/>
      <c r="C31" s="588"/>
      <c r="D31" s="588"/>
      <c r="E31" s="588"/>
      <c r="F31" s="588"/>
      <c r="G31" s="588"/>
      <c r="H31" s="588"/>
      <c r="I31" s="588"/>
      <c r="J31" s="588"/>
      <c r="K31" s="589"/>
      <c r="M31" s="47"/>
    </row>
    <row r="32" spans="1:13" ht="5.25" customHeight="1">
      <c r="A32" s="590"/>
      <c r="B32" s="591"/>
      <c r="C32" s="591"/>
      <c r="D32" s="553"/>
      <c r="E32" s="592"/>
      <c r="F32" s="592"/>
      <c r="G32" s="553"/>
      <c r="H32" s="553"/>
      <c r="I32" s="553"/>
      <c r="J32" s="553"/>
      <c r="K32" s="48"/>
      <c r="M32" s="47"/>
    </row>
    <row r="33" spans="1:13" s="81" customFormat="1" ht="14.4" customHeight="1">
      <c r="A33" s="91"/>
      <c r="B33" s="85" t="s">
        <v>444</v>
      </c>
      <c r="C33" s="85"/>
      <c r="D33" s="85"/>
      <c r="E33" s="85"/>
      <c r="F33" s="85"/>
      <c r="G33" s="85"/>
      <c r="H33" s="85"/>
      <c r="I33" s="85"/>
      <c r="J33" s="86" t="s">
        <v>59</v>
      </c>
      <c r="K33" s="72"/>
      <c r="M33" s="93"/>
    </row>
    <row r="34" spans="1:13" s="82" customFormat="1" ht="5.25" customHeight="1">
      <c r="A34" s="92"/>
      <c r="B34" s="87"/>
      <c r="C34" s="87"/>
      <c r="D34" s="87"/>
      <c r="E34" s="87"/>
      <c r="F34" s="87"/>
      <c r="G34" s="87"/>
      <c r="H34" s="87"/>
      <c r="I34" s="87"/>
      <c r="J34" s="88"/>
      <c r="K34" s="72"/>
      <c r="M34" s="16"/>
    </row>
    <row r="35" spans="1:13" s="82" customFormat="1" ht="12" customHeight="1">
      <c r="A35" s="92"/>
      <c r="B35" s="87" t="s">
        <v>63</v>
      </c>
      <c r="C35" s="87"/>
      <c r="D35" s="87"/>
      <c r="E35" s="87"/>
      <c r="F35" s="87"/>
      <c r="G35" s="87"/>
      <c r="H35" s="87"/>
      <c r="I35" s="87"/>
      <c r="J35" s="88" t="s">
        <v>60</v>
      </c>
      <c r="K35" s="72"/>
      <c r="M35" s="16"/>
    </row>
    <row r="36" spans="1:13" s="82" customFormat="1" ht="12" customHeight="1">
      <c r="A36" s="92"/>
      <c r="B36" s="87" t="s">
        <v>64</v>
      </c>
      <c r="C36" s="87"/>
      <c r="D36" s="87"/>
      <c r="E36" s="87"/>
      <c r="F36" s="87"/>
      <c r="G36" s="87"/>
      <c r="H36" s="87"/>
      <c r="I36" s="87"/>
      <c r="J36" s="88" t="s">
        <v>61</v>
      </c>
      <c r="K36" s="72"/>
      <c r="M36" s="16"/>
    </row>
    <row r="37" spans="1:13" s="82" customFormat="1" ht="12" customHeight="1">
      <c r="A37" s="92"/>
      <c r="B37" s="87" t="s">
        <v>68</v>
      </c>
      <c r="C37" s="87"/>
      <c r="D37" s="87"/>
      <c r="E37" s="87"/>
      <c r="F37" s="87"/>
      <c r="G37" s="87"/>
      <c r="H37" s="87"/>
      <c r="I37" s="87"/>
      <c r="J37" s="88" t="s">
        <v>62</v>
      </c>
      <c r="K37" s="72"/>
    </row>
    <row r="38" spans="1:13" ht="14.4" customHeight="1" thickBot="1">
      <c r="A38" s="582"/>
      <c r="B38" s="583"/>
      <c r="C38" s="583"/>
      <c r="D38" s="556"/>
      <c r="E38" s="584"/>
      <c r="F38" s="584"/>
      <c r="G38" s="556"/>
      <c r="H38" s="556"/>
      <c r="I38" s="556"/>
      <c r="J38" s="556"/>
      <c r="K38" s="80"/>
    </row>
    <row r="39" spans="1:13" ht="15" thickTop="1"/>
  </sheetData>
  <mergeCells count="38">
    <mergeCell ref="A31:K31"/>
    <mergeCell ref="A32:C32"/>
    <mergeCell ref="E32:F32"/>
    <mergeCell ref="A38:C38"/>
    <mergeCell ref="E38:F38"/>
    <mergeCell ref="G17:H17"/>
    <mergeCell ref="I17:J17"/>
    <mergeCell ref="C23:D23"/>
    <mergeCell ref="E23:F23"/>
    <mergeCell ref="G23:H23"/>
    <mergeCell ref="C19:F19"/>
    <mergeCell ref="I21:J21"/>
    <mergeCell ref="I22:J22"/>
    <mergeCell ref="C18:D18"/>
    <mergeCell ref="E18:F18"/>
    <mergeCell ref="A8:F8"/>
    <mergeCell ref="E9:F9"/>
    <mergeCell ref="E10:F10"/>
    <mergeCell ref="E11:F11"/>
    <mergeCell ref="A16:C16"/>
    <mergeCell ref="E16:F16"/>
    <mergeCell ref="C17:F17"/>
    <mergeCell ref="H14:J14"/>
    <mergeCell ref="C15:F15"/>
    <mergeCell ref="I15:J15"/>
    <mergeCell ref="B4:D4"/>
    <mergeCell ref="I4:J4"/>
    <mergeCell ref="I5:J5"/>
    <mergeCell ref="A6:C6"/>
    <mergeCell ref="E6:F6"/>
    <mergeCell ref="A7:C7"/>
    <mergeCell ref="E7:F7"/>
    <mergeCell ref="A1:C1"/>
    <mergeCell ref="E1:F1"/>
    <mergeCell ref="B2:D2"/>
    <mergeCell ref="I2:J2"/>
    <mergeCell ref="B3:D3"/>
    <mergeCell ref="I3:J3"/>
  </mergeCell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773BE-369A-4B03-A751-FEBDA3777076}">
  <dimension ref="B1:S27"/>
  <sheetViews>
    <sheetView workbookViewId="0">
      <selection activeCell="B1" sqref="B1:O24"/>
    </sheetView>
  </sheetViews>
  <sheetFormatPr baseColWidth="10" defaultColWidth="10.6328125" defaultRowHeight="14.5"/>
  <cols>
    <col min="1" max="1" width="4.36328125" style="559" customWidth="1"/>
    <col min="2" max="2" width="2.08984375" style="195" customWidth="1"/>
    <col min="3" max="3" width="7.81640625" style="196" customWidth="1"/>
    <col min="4" max="4" width="9.08984375" style="196" customWidth="1"/>
    <col min="5" max="5" width="13.90625" style="196" customWidth="1"/>
    <col min="6" max="6" width="11.81640625" style="196" customWidth="1"/>
    <col min="7" max="7" width="10.6328125" style="196" customWidth="1"/>
    <col min="8" max="8" width="4.36328125" style="196" customWidth="1"/>
    <col min="9" max="9" width="10.36328125" style="196" customWidth="1"/>
    <col min="10" max="10" width="7.08984375" style="196" bestFit="1" customWidth="1"/>
    <col min="11" max="11" width="6.81640625" style="196" customWidth="1"/>
    <col min="12" max="12" width="2.36328125" style="196" customWidth="1"/>
    <col min="13" max="13" width="2" style="196" customWidth="1"/>
    <col min="14" max="14" width="13.26953125" style="196" customWidth="1"/>
    <col min="15" max="15" width="2.26953125" style="196" customWidth="1"/>
    <col min="16" max="16384" width="10.6328125" style="559"/>
  </cols>
  <sheetData>
    <row r="1" spans="2:15"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2:15">
      <c r="B2" s="148"/>
      <c r="C2" s="149"/>
      <c r="D2" s="149"/>
      <c r="E2" s="150" t="s">
        <v>190</v>
      </c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2:15" ht="15.5">
      <c r="B3" s="148"/>
      <c r="C3" s="151"/>
      <c r="D3" s="149"/>
      <c r="E3" s="150" t="s">
        <v>189</v>
      </c>
      <c r="F3" s="644" t="s">
        <v>161</v>
      </c>
      <c r="G3" s="645"/>
      <c r="H3" s="645"/>
      <c r="I3" s="149"/>
      <c r="J3" s="152" t="s">
        <v>162</v>
      </c>
      <c r="K3" s="149"/>
      <c r="L3" s="153"/>
      <c r="M3" s="153"/>
      <c r="N3" s="154">
        <f>'Beleg 25) Bank 4 '!N21</f>
        <v>25267.950000000004</v>
      </c>
      <c r="O3" s="149"/>
    </row>
    <row r="4" spans="2:15">
      <c r="B4" s="155"/>
      <c r="C4" s="156"/>
      <c r="D4" s="157"/>
      <c r="E4" s="150" t="s">
        <v>163</v>
      </c>
      <c r="F4" s="157"/>
      <c r="G4" s="157"/>
      <c r="H4" s="157"/>
      <c r="I4" s="157"/>
      <c r="J4" s="157"/>
      <c r="K4" s="157"/>
      <c r="L4" s="157"/>
      <c r="M4" s="157"/>
      <c r="N4" s="149"/>
      <c r="O4" s="149"/>
    </row>
    <row r="5" spans="2:15">
      <c r="B5" s="155"/>
      <c r="C5" s="158"/>
      <c r="D5" s="159"/>
      <c r="E5" s="159"/>
      <c r="F5" s="159"/>
      <c r="G5" s="159"/>
      <c r="H5" s="157"/>
      <c r="I5" s="157"/>
      <c r="J5" s="155"/>
      <c r="K5" s="160"/>
      <c r="L5" s="160"/>
      <c r="M5" s="161"/>
      <c r="N5" s="149"/>
      <c r="O5" s="149"/>
    </row>
    <row r="6" spans="2:15">
      <c r="B6" s="157"/>
      <c r="C6" s="149" t="s">
        <v>164</v>
      </c>
      <c r="D6" s="149"/>
      <c r="E6" s="159"/>
      <c r="F6" s="159"/>
      <c r="G6" s="159"/>
      <c r="H6" s="157"/>
      <c r="I6" s="157"/>
      <c r="J6" s="159" t="s">
        <v>165</v>
      </c>
      <c r="K6" s="149"/>
      <c r="L6" s="159" t="s">
        <v>166</v>
      </c>
      <c r="M6" s="161"/>
      <c r="N6" s="149"/>
      <c r="O6" s="149"/>
    </row>
    <row r="7" spans="2:15" ht="15" customHeight="1">
      <c r="B7" s="155"/>
      <c r="C7" s="162"/>
      <c r="D7" s="149"/>
      <c r="E7" s="149"/>
      <c r="F7" s="149"/>
      <c r="G7" s="149"/>
      <c r="H7" s="149"/>
      <c r="I7" s="157"/>
      <c r="J7" s="160"/>
      <c r="K7" s="149"/>
      <c r="L7" s="149"/>
      <c r="M7" s="149"/>
      <c r="N7" s="149"/>
      <c r="O7" s="646" t="s">
        <v>167</v>
      </c>
    </row>
    <row r="8" spans="2:15">
      <c r="B8" s="648"/>
      <c r="C8" s="649"/>
      <c r="D8" s="650"/>
      <c r="E8" s="650"/>
      <c r="F8" s="650"/>
      <c r="G8" s="650"/>
      <c r="H8" s="650"/>
      <c r="I8" s="650"/>
      <c r="J8" s="164"/>
      <c r="K8" s="165"/>
      <c r="L8" s="560"/>
      <c r="M8" s="560"/>
      <c r="N8" s="560"/>
      <c r="O8" s="647"/>
    </row>
    <row r="9" spans="2:15">
      <c r="B9" s="648"/>
      <c r="C9" s="558" t="s">
        <v>569</v>
      </c>
      <c r="D9" s="168"/>
      <c r="E9" s="558"/>
      <c r="F9" s="558"/>
      <c r="G9" s="558"/>
      <c r="H9" s="558"/>
      <c r="I9" s="558"/>
      <c r="J9" s="496" t="s">
        <v>570</v>
      </c>
      <c r="K9" s="165"/>
      <c r="L9" s="560"/>
      <c r="M9" s="560"/>
      <c r="N9" s="560">
        <v>-1355.86</v>
      </c>
      <c r="O9" s="647"/>
    </row>
    <row r="10" spans="2:15">
      <c r="B10" s="648"/>
      <c r="C10" s="168" t="s">
        <v>571</v>
      </c>
      <c r="D10" s="169"/>
      <c r="E10" s="558"/>
      <c r="F10" s="558"/>
      <c r="G10" s="558"/>
      <c r="H10" s="558"/>
      <c r="I10" s="558"/>
      <c r="J10" s="566" t="s">
        <v>572</v>
      </c>
      <c r="K10" s="169"/>
      <c r="L10" s="169"/>
      <c r="M10" s="169"/>
      <c r="N10" s="560">
        <v>-283.75</v>
      </c>
      <c r="O10" s="647"/>
    </row>
    <row r="11" spans="2:15">
      <c r="B11" s="648"/>
      <c r="C11" s="170" t="s">
        <v>578</v>
      </c>
      <c r="D11" s="169"/>
      <c r="E11" s="558"/>
      <c r="F11" s="558"/>
      <c r="G11" s="558"/>
      <c r="H11" s="558"/>
      <c r="I11" s="558"/>
      <c r="J11" s="496" t="s">
        <v>579</v>
      </c>
      <c r="K11" s="165"/>
      <c r="L11" s="560"/>
      <c r="M11" s="560"/>
      <c r="N11" s="560">
        <v>329.25</v>
      </c>
      <c r="O11" s="647"/>
    </row>
    <row r="12" spans="2:15">
      <c r="B12" s="648"/>
      <c r="C12" s="170" t="s">
        <v>588</v>
      </c>
      <c r="D12" s="169"/>
      <c r="E12" s="558"/>
      <c r="F12" s="558"/>
      <c r="G12" s="558"/>
      <c r="H12" s="558"/>
      <c r="I12" s="558"/>
      <c r="J12" s="496" t="s">
        <v>580</v>
      </c>
      <c r="K12" s="165"/>
      <c r="L12" s="560"/>
      <c r="M12" s="560"/>
      <c r="N12" s="560">
        <v>575.69000000000005</v>
      </c>
      <c r="O12" s="647"/>
    </row>
    <row r="13" spans="2:15">
      <c r="B13" s="648"/>
      <c r="C13" s="169"/>
      <c r="D13" s="558"/>
      <c r="E13" s="558"/>
      <c r="F13" s="558"/>
      <c r="G13" s="558"/>
      <c r="H13" s="558"/>
      <c r="I13" s="558"/>
      <c r="J13" s="496"/>
      <c r="K13" s="165"/>
      <c r="L13" s="560"/>
      <c r="M13" s="560"/>
      <c r="N13" s="560"/>
      <c r="O13" s="647"/>
    </row>
    <row r="14" spans="2:15">
      <c r="B14" s="648"/>
      <c r="C14" s="169"/>
      <c r="D14" s="558"/>
      <c r="E14" s="558"/>
      <c r="F14" s="558"/>
      <c r="G14" s="558"/>
      <c r="H14" s="558"/>
      <c r="I14" s="558"/>
      <c r="J14" s="164"/>
      <c r="K14" s="165"/>
      <c r="L14" s="560"/>
      <c r="M14" s="560"/>
      <c r="N14" s="560"/>
      <c r="O14" s="647"/>
    </row>
    <row r="15" spans="2:15">
      <c r="B15" s="648"/>
      <c r="C15" s="168"/>
      <c r="D15" s="558"/>
      <c r="E15" s="558"/>
      <c r="F15" s="558"/>
      <c r="G15" s="558"/>
      <c r="H15" s="558"/>
      <c r="I15" s="558"/>
      <c r="J15" s="164"/>
      <c r="K15" s="165"/>
      <c r="L15" s="560"/>
      <c r="M15" s="560"/>
      <c r="N15" s="560"/>
      <c r="O15" s="647"/>
    </row>
    <row r="16" spans="2:15">
      <c r="B16" s="648"/>
      <c r="C16" s="171"/>
      <c r="D16" s="651"/>
      <c r="E16" s="651"/>
      <c r="F16" s="651"/>
      <c r="G16" s="651"/>
      <c r="H16" s="651"/>
      <c r="I16" s="651"/>
      <c r="J16" s="164"/>
      <c r="K16" s="165"/>
      <c r="L16" s="652"/>
      <c r="M16" s="652"/>
      <c r="N16" s="652"/>
      <c r="O16" s="647"/>
    </row>
    <row r="17" spans="2:19">
      <c r="B17" s="648"/>
      <c r="C17" s="173"/>
      <c r="D17" s="174"/>
      <c r="E17" s="174"/>
      <c r="F17" s="174"/>
      <c r="G17" s="174"/>
      <c r="H17" s="174"/>
      <c r="I17" s="174"/>
      <c r="J17" s="175"/>
      <c r="K17" s="176"/>
      <c r="L17" s="177"/>
      <c r="M17" s="177"/>
      <c r="N17" s="177"/>
      <c r="O17" s="647"/>
    </row>
    <row r="18" spans="2:19" ht="15" customHeight="1">
      <c r="B18" s="648"/>
      <c r="C18" s="656" t="s">
        <v>479</v>
      </c>
      <c r="D18" s="656"/>
      <c r="E18" s="656"/>
      <c r="F18" s="656"/>
      <c r="G18" s="178"/>
      <c r="H18" s="178"/>
      <c r="I18" s="178"/>
      <c r="J18" s="152" t="s">
        <v>169</v>
      </c>
      <c r="K18" s="149"/>
      <c r="L18" s="179"/>
      <c r="M18" s="179"/>
      <c r="N18" s="180">
        <f>N11+N12</f>
        <v>904.94</v>
      </c>
      <c r="O18" s="647"/>
    </row>
    <row r="19" spans="2:19">
      <c r="B19" s="648"/>
      <c r="C19" s="656"/>
      <c r="D19" s="656"/>
      <c r="E19" s="656"/>
      <c r="F19" s="656"/>
      <c r="G19" s="153"/>
      <c r="H19" s="178"/>
      <c r="I19" s="178"/>
      <c r="J19" s="152" t="s">
        <v>170</v>
      </c>
      <c r="K19" s="149"/>
      <c r="L19" s="179"/>
      <c r="M19" s="179"/>
      <c r="N19" s="180">
        <f>N8+N9+N10</f>
        <v>-1639.61</v>
      </c>
      <c r="O19" s="647"/>
    </row>
    <row r="20" spans="2:19">
      <c r="B20" s="648"/>
      <c r="C20" s="656"/>
      <c r="D20" s="656"/>
      <c r="E20" s="656"/>
      <c r="F20" s="656"/>
      <c r="G20" s="153"/>
      <c r="H20" s="178"/>
      <c r="I20" s="178"/>
      <c r="J20" s="152" t="s">
        <v>171</v>
      </c>
      <c r="K20" s="149"/>
      <c r="L20" s="179"/>
      <c r="M20" s="179"/>
      <c r="N20" s="149"/>
      <c r="O20" s="647"/>
    </row>
    <row r="21" spans="2:19">
      <c r="B21" s="648"/>
      <c r="C21" s="656"/>
      <c r="D21" s="656"/>
      <c r="E21" s="656"/>
      <c r="F21" s="656"/>
      <c r="G21" s="153"/>
      <c r="H21" s="178"/>
      <c r="I21" s="178"/>
      <c r="J21" s="181" t="s">
        <v>172</v>
      </c>
      <c r="K21" s="149"/>
      <c r="L21" s="179"/>
      <c r="M21" s="179"/>
      <c r="N21" s="182">
        <f>N3+N18+N19</f>
        <v>24533.280000000002</v>
      </c>
      <c r="O21" s="647"/>
      <c r="Q21" s="231"/>
      <c r="R21" s="231"/>
      <c r="S21" s="231"/>
    </row>
    <row r="22" spans="2:19">
      <c r="B22" s="648"/>
      <c r="C22" s="183" t="s">
        <v>360</v>
      </c>
      <c r="D22" s="184"/>
      <c r="E22" s="184"/>
      <c r="F22" s="185" t="s">
        <v>581</v>
      </c>
      <c r="G22" s="186"/>
      <c r="H22" s="187" t="s">
        <v>188</v>
      </c>
      <c r="I22" s="187"/>
      <c r="J22" s="188"/>
      <c r="K22" s="169"/>
      <c r="L22" s="653">
        <v>2000554477</v>
      </c>
      <c r="M22" s="654"/>
      <c r="N22" s="653"/>
      <c r="O22" s="647"/>
    </row>
    <row r="23" spans="2:19">
      <c r="B23" s="648"/>
      <c r="C23" s="189" t="s">
        <v>175</v>
      </c>
      <c r="D23" s="190"/>
      <c r="E23" s="190" t="s">
        <v>176</v>
      </c>
      <c r="F23" s="189" t="s">
        <v>177</v>
      </c>
      <c r="G23" s="561"/>
      <c r="H23" s="655" t="s">
        <v>178</v>
      </c>
      <c r="I23" s="650"/>
      <c r="J23" s="650"/>
      <c r="K23" s="189"/>
      <c r="L23" s="655" t="s">
        <v>179</v>
      </c>
      <c r="M23" s="655"/>
      <c r="N23" s="655"/>
      <c r="O23" s="647"/>
    </row>
    <row r="24" spans="2:19">
      <c r="B24" s="155"/>
      <c r="C24" s="193"/>
      <c r="D24" s="157"/>
      <c r="E24" s="157"/>
      <c r="F24" s="157"/>
      <c r="G24" s="157"/>
      <c r="H24" s="157"/>
      <c r="I24" s="157"/>
      <c r="J24" s="157"/>
      <c r="K24" s="194"/>
      <c r="L24" s="194"/>
      <c r="M24" s="157"/>
      <c r="N24" s="149"/>
      <c r="O24" s="149"/>
    </row>
    <row r="25" spans="2:19">
      <c r="K25" s="197"/>
      <c r="L25" s="197"/>
    </row>
    <row r="26" spans="2:19">
      <c r="I26" s="198"/>
      <c r="J26" s="199"/>
      <c r="K26" s="643"/>
      <c r="L26" s="643"/>
      <c r="M26" s="198"/>
    </row>
    <row r="27" spans="2:19">
      <c r="I27" s="198"/>
      <c r="J27" s="199"/>
      <c r="K27" s="643"/>
      <c r="L27" s="643"/>
      <c r="M27" s="198"/>
    </row>
  </sheetData>
  <mergeCells count="12">
    <mergeCell ref="K26:L26"/>
    <mergeCell ref="K27:L27"/>
    <mergeCell ref="C18:F21"/>
    <mergeCell ref="F3:H3"/>
    <mergeCell ref="O7:O23"/>
    <mergeCell ref="B8:B23"/>
    <mergeCell ref="C8:I8"/>
    <mergeCell ref="D16:I16"/>
    <mergeCell ref="L16:N16"/>
    <mergeCell ref="L22:N22"/>
    <mergeCell ref="H23:J23"/>
    <mergeCell ref="L23:N23"/>
  </mergeCell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10BF-80C1-4220-B825-C839DC12D0F1}">
  <dimension ref="A1:K33"/>
  <sheetViews>
    <sheetView topLeftCell="A10" workbookViewId="0">
      <selection activeCell="A19" sqref="A19:K33"/>
    </sheetView>
  </sheetViews>
  <sheetFormatPr baseColWidth="10" defaultColWidth="10.6328125" defaultRowHeight="14.5"/>
  <cols>
    <col min="1" max="1" width="3.81640625" style="559" customWidth="1"/>
    <col min="2" max="2" width="21.36328125" style="559" customWidth="1"/>
    <col min="3" max="3" width="23.453125" style="559" customWidth="1"/>
    <col min="4" max="4" width="3.1796875" style="559" customWidth="1"/>
    <col min="5" max="5" width="7.1796875" style="559" customWidth="1"/>
    <col min="6" max="6" width="15.453125" style="559" customWidth="1"/>
    <col min="7" max="7" width="6.26953125" style="559" customWidth="1"/>
    <col min="8" max="10" width="10.6328125" style="559"/>
    <col min="11" max="11" width="3.81640625" style="559" customWidth="1"/>
    <col min="12" max="16384" width="10.6328125" style="559"/>
  </cols>
  <sheetData>
    <row r="1" spans="1:11">
      <c r="A1" s="572" t="s">
        <v>561</v>
      </c>
      <c r="B1" s="573"/>
      <c r="C1" s="573"/>
      <c r="D1" s="573"/>
      <c r="E1" s="573"/>
      <c r="F1" s="573"/>
      <c r="G1" s="573"/>
      <c r="H1" s="573"/>
      <c r="I1" s="573"/>
      <c r="J1" s="574" t="s">
        <v>60</v>
      </c>
      <c r="K1" s="575"/>
    </row>
    <row r="2" spans="1:11">
      <c r="A2" s="235"/>
      <c r="B2" s="40"/>
      <c r="C2" s="40"/>
      <c r="D2" s="40"/>
      <c r="E2" s="40"/>
      <c r="F2" s="40"/>
      <c r="G2" s="40"/>
      <c r="H2" s="40"/>
      <c r="I2" s="40"/>
      <c r="J2" s="40"/>
      <c r="K2" s="236"/>
    </row>
    <row r="3" spans="1:11">
      <c r="A3" s="235"/>
      <c r="B3" s="576" t="s">
        <v>216</v>
      </c>
      <c r="C3" s="40" t="s">
        <v>304</v>
      </c>
      <c r="D3" s="40"/>
      <c r="E3" s="40"/>
      <c r="F3" s="40"/>
      <c r="G3" s="576" t="s">
        <v>178</v>
      </c>
      <c r="H3" s="40" t="s">
        <v>563</v>
      </c>
      <c r="I3" s="40"/>
      <c r="J3" s="40"/>
      <c r="K3" s="236"/>
    </row>
    <row r="4" spans="1:11">
      <c r="A4" s="235"/>
      <c r="B4" s="40"/>
      <c r="C4" s="40"/>
      <c r="D4" s="40"/>
      <c r="E4" s="40"/>
      <c r="F4" s="40"/>
      <c r="G4" s="576" t="s">
        <v>490</v>
      </c>
      <c r="H4" s="40" t="s">
        <v>562</v>
      </c>
      <c r="I4" s="40"/>
      <c r="J4" s="40"/>
      <c r="K4" s="236"/>
    </row>
    <row r="5" spans="1:11">
      <c r="A5" s="235"/>
      <c r="B5" s="40"/>
      <c r="C5" s="40"/>
      <c r="D5" s="40"/>
      <c r="E5" s="40"/>
      <c r="F5" s="40"/>
      <c r="G5" s="40"/>
      <c r="H5" s="40"/>
      <c r="I5" s="40"/>
      <c r="J5" s="40"/>
      <c r="K5" s="236"/>
    </row>
    <row r="6" spans="1:11">
      <c r="A6" s="235"/>
      <c r="B6" s="576" t="s">
        <v>491</v>
      </c>
      <c r="C6" s="40"/>
      <c r="D6" s="40"/>
      <c r="E6" s="40"/>
      <c r="F6" s="40"/>
      <c r="G6" s="40"/>
      <c r="H6" s="40"/>
      <c r="I6" s="40"/>
      <c r="J6" s="40"/>
      <c r="K6" s="236"/>
    </row>
    <row r="7" spans="1:11">
      <c r="A7" s="235"/>
      <c r="B7" s="40" t="s">
        <v>183</v>
      </c>
      <c r="C7" s="40" t="s">
        <v>565</v>
      </c>
      <c r="D7" s="40"/>
      <c r="E7" s="40"/>
      <c r="F7" s="40"/>
      <c r="G7" s="40"/>
      <c r="H7" s="40"/>
      <c r="I7" s="40"/>
      <c r="J7" s="40"/>
      <c r="K7" s="236"/>
    </row>
    <row r="8" spans="1:11">
      <c r="A8" s="235"/>
      <c r="B8" s="40" t="s">
        <v>492</v>
      </c>
      <c r="C8" s="581"/>
      <c r="D8" s="40"/>
      <c r="E8" s="40"/>
      <c r="F8" s="40"/>
      <c r="G8" s="40"/>
      <c r="H8" s="40"/>
      <c r="I8" s="40"/>
      <c r="J8" s="40"/>
      <c r="K8" s="236"/>
    </row>
    <row r="9" spans="1:11">
      <c r="A9" s="235"/>
      <c r="B9" s="40" t="s">
        <v>493</v>
      </c>
      <c r="C9" s="40" t="s">
        <v>441</v>
      </c>
      <c r="D9" s="40"/>
      <c r="E9" s="40"/>
      <c r="F9" s="40"/>
      <c r="G9" s="40"/>
      <c r="H9" s="40"/>
      <c r="I9" s="40"/>
      <c r="J9" s="40"/>
      <c r="K9" s="236"/>
    </row>
    <row r="10" spans="1:11">
      <c r="A10" s="235"/>
      <c r="B10" s="40"/>
      <c r="C10" s="40"/>
      <c r="D10" s="40"/>
      <c r="E10" s="40"/>
      <c r="F10" s="40"/>
      <c r="G10" s="40"/>
      <c r="H10" s="40"/>
      <c r="I10" s="40"/>
      <c r="J10" s="40"/>
      <c r="K10" s="236"/>
    </row>
    <row r="11" spans="1:11">
      <c r="A11" s="235"/>
      <c r="B11" s="40" t="s">
        <v>474</v>
      </c>
      <c r="C11" s="40" t="s">
        <v>566</v>
      </c>
      <c r="D11" s="40"/>
      <c r="E11" s="40" t="s">
        <v>567</v>
      </c>
      <c r="F11" s="581">
        <v>131.61760000000001</v>
      </c>
      <c r="G11" s="40"/>
      <c r="H11" s="40"/>
      <c r="I11" s="40"/>
      <c r="J11" s="40"/>
      <c r="K11" s="236"/>
    </row>
    <row r="12" spans="1:11">
      <c r="A12" s="235"/>
      <c r="B12" s="40"/>
      <c r="C12" s="40" t="s">
        <v>568</v>
      </c>
      <c r="D12" s="40"/>
      <c r="E12" s="40" t="s">
        <v>595</v>
      </c>
      <c r="F12" s="40" t="s">
        <v>596</v>
      </c>
      <c r="G12" s="40"/>
      <c r="H12" s="40" t="s">
        <v>496</v>
      </c>
      <c r="I12" s="40" t="s">
        <v>564</v>
      </c>
      <c r="J12" s="40"/>
      <c r="K12" s="236"/>
    </row>
    <row r="13" spans="1:11">
      <c r="A13" s="235"/>
      <c r="B13" s="40"/>
      <c r="C13" s="40"/>
      <c r="D13" s="40"/>
      <c r="E13" s="40"/>
      <c r="F13" s="40"/>
      <c r="G13" s="40"/>
      <c r="H13" s="40" t="s">
        <v>253</v>
      </c>
      <c r="I13" s="40" t="s">
        <v>441</v>
      </c>
      <c r="J13" s="40"/>
      <c r="K13" s="236"/>
    </row>
    <row r="14" spans="1:11">
      <c r="A14" s="235"/>
      <c r="B14" s="576" t="s">
        <v>494</v>
      </c>
      <c r="C14" s="40" t="s">
        <v>500</v>
      </c>
      <c r="D14" s="40"/>
      <c r="E14" s="40"/>
      <c r="F14" s="40"/>
      <c r="G14" s="40"/>
      <c r="H14" s="40" t="s">
        <v>498</v>
      </c>
      <c r="I14" s="40" t="s">
        <v>591</v>
      </c>
      <c r="J14" s="40"/>
      <c r="K14" s="236"/>
    </row>
    <row r="15" spans="1:11">
      <c r="A15" s="235"/>
      <c r="B15" s="40" t="s">
        <v>178</v>
      </c>
      <c r="C15" s="40" t="s">
        <v>188</v>
      </c>
      <c r="D15" s="40"/>
      <c r="E15" s="40" t="s">
        <v>490</v>
      </c>
      <c r="F15" s="40" t="s">
        <v>504</v>
      </c>
      <c r="G15" s="40"/>
      <c r="H15" s="40" t="s">
        <v>499</v>
      </c>
      <c r="I15" s="577">
        <v>0.47222222222222227</v>
      </c>
      <c r="J15" s="40"/>
      <c r="K15" s="236"/>
    </row>
    <row r="16" spans="1:11">
      <c r="A16" s="412"/>
      <c r="B16" s="489"/>
      <c r="C16" s="489"/>
      <c r="D16" s="489"/>
      <c r="E16" s="489"/>
      <c r="F16" s="489"/>
      <c r="G16" s="489"/>
      <c r="H16" s="489"/>
      <c r="I16" s="489"/>
      <c r="J16" s="489"/>
      <c r="K16" s="361"/>
    </row>
    <row r="19" spans="1:11">
      <c r="A19" s="572" t="s">
        <v>495</v>
      </c>
      <c r="B19" s="573"/>
      <c r="C19" s="573"/>
      <c r="D19" s="573"/>
      <c r="E19" s="573"/>
      <c r="F19" s="573"/>
      <c r="G19" s="573"/>
      <c r="H19" s="573"/>
      <c r="I19" s="573"/>
      <c r="J19" s="574" t="s">
        <v>60</v>
      </c>
      <c r="K19" s="575"/>
    </row>
    <row r="20" spans="1:11">
      <c r="A20" s="235"/>
      <c r="B20" s="40"/>
      <c r="C20" s="40"/>
      <c r="D20" s="40"/>
      <c r="E20" s="40"/>
      <c r="F20" s="40"/>
      <c r="G20" s="40"/>
      <c r="H20" s="40"/>
      <c r="I20" s="40"/>
      <c r="J20" s="40"/>
      <c r="K20" s="236"/>
    </row>
    <row r="21" spans="1:11">
      <c r="A21" s="235"/>
      <c r="B21" s="576" t="s">
        <v>216</v>
      </c>
      <c r="C21" s="40" t="s">
        <v>585</v>
      </c>
      <c r="D21" s="40"/>
      <c r="E21" s="40"/>
      <c r="F21" s="40"/>
      <c r="G21" s="576" t="s">
        <v>178</v>
      </c>
      <c r="H21" s="40" t="s">
        <v>589</v>
      </c>
      <c r="I21" s="40"/>
      <c r="J21" s="40"/>
      <c r="K21" s="236"/>
    </row>
    <row r="22" spans="1:11">
      <c r="A22" s="235"/>
      <c r="B22" s="40"/>
      <c r="C22" s="40"/>
      <c r="D22" s="40"/>
      <c r="E22" s="40"/>
      <c r="F22" s="40"/>
      <c r="G22" s="576" t="s">
        <v>490</v>
      </c>
      <c r="H22" s="40" t="s">
        <v>590</v>
      </c>
      <c r="I22" s="40"/>
      <c r="J22" s="40"/>
      <c r="K22" s="236"/>
    </row>
    <row r="23" spans="1:11">
      <c r="A23" s="235"/>
      <c r="B23" s="40"/>
      <c r="C23" s="40"/>
      <c r="D23" s="40"/>
      <c r="E23" s="40"/>
      <c r="F23" s="40"/>
      <c r="G23" s="40"/>
      <c r="H23" s="40"/>
      <c r="I23" s="40"/>
      <c r="J23" s="40"/>
      <c r="K23" s="236"/>
    </row>
    <row r="24" spans="1:11">
      <c r="A24" s="235"/>
      <c r="B24" s="576" t="s">
        <v>491</v>
      </c>
      <c r="C24" s="40"/>
      <c r="D24" s="40"/>
      <c r="E24" s="40"/>
      <c r="F24" s="40"/>
      <c r="G24" s="40"/>
      <c r="H24" s="40"/>
      <c r="I24" s="40"/>
      <c r="J24" s="40"/>
      <c r="K24" s="236"/>
    </row>
    <row r="25" spans="1:11">
      <c r="A25" s="235"/>
      <c r="B25" s="40" t="s">
        <v>18</v>
      </c>
      <c r="C25" s="40" t="s">
        <v>505</v>
      </c>
      <c r="D25" s="40"/>
      <c r="E25" s="40"/>
      <c r="F25" s="40"/>
      <c r="G25" s="40"/>
      <c r="H25" s="40"/>
      <c r="I25" s="40"/>
      <c r="J25" s="40"/>
      <c r="K25" s="236"/>
    </row>
    <row r="26" spans="1:11">
      <c r="A26" s="235"/>
      <c r="B26" s="40" t="s">
        <v>183</v>
      </c>
      <c r="C26" s="40" t="s">
        <v>586</v>
      </c>
      <c r="D26" s="40"/>
      <c r="E26" s="40"/>
      <c r="F26" s="40"/>
      <c r="G26" s="40"/>
      <c r="H26" s="40"/>
      <c r="I26" s="40"/>
      <c r="J26" s="40"/>
      <c r="K26" s="236"/>
    </row>
    <row r="27" spans="1:11">
      <c r="A27" s="235"/>
      <c r="B27" s="40" t="s">
        <v>492</v>
      </c>
      <c r="C27" s="581">
        <v>1349</v>
      </c>
      <c r="D27" s="40"/>
      <c r="E27" s="40"/>
      <c r="F27" s="40"/>
      <c r="G27" s="40"/>
      <c r="H27" s="40"/>
      <c r="I27" s="40"/>
      <c r="J27" s="40"/>
      <c r="K27" s="236"/>
    </row>
    <row r="28" spans="1:11">
      <c r="A28" s="235"/>
      <c r="B28" s="40" t="s">
        <v>493</v>
      </c>
      <c r="C28" s="40" t="s">
        <v>587</v>
      </c>
      <c r="D28" s="40"/>
      <c r="E28" s="40"/>
      <c r="F28" s="40"/>
      <c r="G28" s="40"/>
      <c r="H28" s="40"/>
      <c r="I28" s="40"/>
      <c r="J28" s="40"/>
      <c r="K28" s="236"/>
    </row>
    <row r="29" spans="1:11">
      <c r="A29" s="235"/>
      <c r="B29" s="40"/>
      <c r="C29" s="40"/>
      <c r="D29" s="40"/>
      <c r="E29" s="40"/>
      <c r="F29" s="40"/>
      <c r="G29" s="40"/>
      <c r="H29" s="40" t="s">
        <v>496</v>
      </c>
      <c r="I29" s="40" t="s">
        <v>564</v>
      </c>
      <c r="J29" s="40"/>
      <c r="K29" s="236"/>
    </row>
    <row r="30" spans="1:11">
      <c r="A30" s="235"/>
      <c r="B30" s="40"/>
      <c r="C30" s="40"/>
      <c r="D30" s="40"/>
      <c r="E30" s="40"/>
      <c r="F30" s="40"/>
      <c r="G30" s="40"/>
      <c r="H30" s="40" t="s">
        <v>253</v>
      </c>
      <c r="I30" s="40" t="s">
        <v>587</v>
      </c>
      <c r="J30" s="40"/>
      <c r="K30" s="236"/>
    </row>
    <row r="31" spans="1:11">
      <c r="A31" s="235"/>
      <c r="B31" s="576" t="s">
        <v>494</v>
      </c>
      <c r="C31" s="40" t="s">
        <v>500</v>
      </c>
      <c r="D31" s="40"/>
      <c r="E31" s="40"/>
      <c r="F31" s="40"/>
      <c r="G31" s="40"/>
      <c r="H31" s="40" t="s">
        <v>498</v>
      </c>
      <c r="I31" s="40" t="s">
        <v>592</v>
      </c>
      <c r="J31" s="40"/>
      <c r="K31" s="236"/>
    </row>
    <row r="32" spans="1:11">
      <c r="A32" s="235"/>
      <c r="B32" s="40" t="s">
        <v>178</v>
      </c>
      <c r="C32" s="40" t="s">
        <v>188</v>
      </c>
      <c r="D32" s="40"/>
      <c r="E32" s="40" t="s">
        <v>490</v>
      </c>
      <c r="F32" s="40" t="s">
        <v>504</v>
      </c>
      <c r="G32" s="40"/>
      <c r="H32" s="40" t="s">
        <v>499</v>
      </c>
      <c r="I32" s="577">
        <v>0.47916666666666669</v>
      </c>
      <c r="J32" s="40"/>
      <c r="K32" s="236"/>
    </row>
    <row r="33" spans="1:11">
      <c r="A33" s="412"/>
      <c r="B33" s="489"/>
      <c r="C33" s="489"/>
      <c r="D33" s="489"/>
      <c r="E33" s="489"/>
      <c r="F33" s="489"/>
      <c r="G33" s="489"/>
      <c r="H33" s="489"/>
      <c r="I33" s="489"/>
      <c r="J33" s="489"/>
      <c r="K33" s="361"/>
    </row>
  </sheetData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73D79-BC64-433F-862D-89559D4AD098}">
  <dimension ref="A1:K12"/>
  <sheetViews>
    <sheetView workbookViewId="0">
      <selection activeCell="K12" sqref="A1:K12"/>
    </sheetView>
  </sheetViews>
  <sheetFormatPr baseColWidth="10" defaultRowHeight="14.5"/>
  <cols>
    <col min="2" max="2" width="13.7265625" customWidth="1"/>
  </cols>
  <sheetData>
    <row r="1" spans="1:11">
      <c r="A1" s="572" t="s">
        <v>593</v>
      </c>
      <c r="B1" s="573"/>
      <c r="C1" s="573"/>
      <c r="D1" s="573"/>
      <c r="E1" s="573"/>
      <c r="F1" s="573"/>
      <c r="G1" s="573"/>
      <c r="H1" s="573"/>
      <c r="I1" s="573"/>
      <c r="J1" s="574" t="s">
        <v>60</v>
      </c>
      <c r="K1" s="575"/>
    </row>
    <row r="2" spans="1:11">
      <c r="A2" s="235"/>
      <c r="B2" s="40"/>
      <c r="C2" s="40"/>
      <c r="D2" s="40"/>
      <c r="E2" s="40"/>
      <c r="F2" s="40"/>
      <c r="G2" s="40"/>
      <c r="H2" s="40"/>
      <c r="I2" s="40"/>
      <c r="J2" s="40"/>
      <c r="K2" s="236"/>
    </row>
    <row r="3" spans="1:11">
      <c r="A3" s="235"/>
      <c r="B3" s="40" t="s">
        <v>18</v>
      </c>
      <c r="C3" s="40" t="s">
        <v>597</v>
      </c>
      <c r="D3" s="40"/>
      <c r="E3" s="40"/>
      <c r="F3" s="40"/>
      <c r="G3" s="40"/>
      <c r="H3" s="40"/>
      <c r="I3" s="40"/>
      <c r="J3" s="40"/>
      <c r="K3" s="236"/>
    </row>
    <row r="4" spans="1:11">
      <c r="A4" s="235"/>
      <c r="B4" s="40" t="s">
        <v>594</v>
      </c>
      <c r="C4" s="40">
        <v>1.1132</v>
      </c>
      <c r="D4" s="40"/>
      <c r="E4" s="40"/>
      <c r="F4" s="40"/>
      <c r="G4" s="40"/>
      <c r="H4" s="40"/>
      <c r="I4" s="40"/>
      <c r="J4" s="40"/>
      <c r="K4" s="236"/>
    </row>
    <row r="5" spans="1:11">
      <c r="A5" s="235"/>
      <c r="B5" s="40" t="s">
        <v>18</v>
      </c>
      <c r="C5" s="581" t="s">
        <v>598</v>
      </c>
      <c r="D5" s="40"/>
      <c r="E5" s="40"/>
      <c r="F5" s="40"/>
      <c r="G5" s="40"/>
      <c r="H5" s="40"/>
      <c r="I5" s="40"/>
      <c r="J5" s="40"/>
      <c r="K5" s="236"/>
    </row>
    <row r="6" spans="1:11">
      <c r="A6" s="235"/>
      <c r="B6" s="40" t="s">
        <v>595</v>
      </c>
      <c r="C6" s="40" t="s">
        <v>600</v>
      </c>
      <c r="D6" s="40"/>
      <c r="E6" s="40"/>
      <c r="F6" s="40"/>
      <c r="G6" s="40"/>
      <c r="H6" s="40"/>
      <c r="I6" s="40"/>
      <c r="J6" s="40"/>
      <c r="K6" s="236"/>
    </row>
    <row r="7" spans="1:11" s="559" customFormat="1">
      <c r="A7" s="235"/>
      <c r="B7" s="576" t="s">
        <v>601</v>
      </c>
      <c r="C7" s="121"/>
      <c r="D7" s="576" t="s">
        <v>599</v>
      </c>
      <c r="E7" s="40"/>
      <c r="F7" s="40"/>
      <c r="G7" s="40"/>
      <c r="H7" s="40"/>
      <c r="I7" s="40"/>
      <c r="J7" s="40"/>
      <c r="K7" s="236"/>
    </row>
    <row r="8" spans="1:11">
      <c r="A8" s="235"/>
      <c r="B8" s="40"/>
      <c r="C8" s="40"/>
      <c r="D8" s="40"/>
      <c r="E8" s="40"/>
      <c r="F8" s="40"/>
      <c r="G8" s="40"/>
      <c r="H8" s="40"/>
      <c r="I8" s="40"/>
      <c r="J8" s="40"/>
      <c r="K8" s="236"/>
    </row>
    <row r="9" spans="1:11">
      <c r="A9" s="235"/>
      <c r="B9" s="40"/>
      <c r="C9" s="40"/>
      <c r="D9" s="40"/>
      <c r="E9" s="40"/>
      <c r="F9" s="40"/>
      <c r="G9" s="40"/>
      <c r="H9" s="562"/>
      <c r="I9" s="562"/>
      <c r="J9" s="40"/>
      <c r="K9" s="236"/>
    </row>
    <row r="10" spans="1:11">
      <c r="A10" s="235"/>
      <c r="B10" s="576" t="s">
        <v>494</v>
      </c>
      <c r="C10" s="40" t="s">
        <v>500</v>
      </c>
      <c r="D10" s="40"/>
      <c r="E10" s="40"/>
      <c r="F10" s="40"/>
      <c r="G10" s="40"/>
      <c r="H10" s="40" t="s">
        <v>253</v>
      </c>
      <c r="I10" s="40" t="s">
        <v>441</v>
      </c>
      <c r="J10" s="40"/>
      <c r="K10" s="236"/>
    </row>
    <row r="11" spans="1:11">
      <c r="A11" s="235"/>
      <c r="B11" s="40" t="s">
        <v>178</v>
      </c>
      <c r="C11" s="40" t="s">
        <v>188</v>
      </c>
      <c r="D11" s="40"/>
      <c r="E11" s="40" t="s">
        <v>490</v>
      </c>
      <c r="F11" s="40" t="s">
        <v>504</v>
      </c>
      <c r="G11" s="40"/>
      <c r="H11" s="40" t="s">
        <v>499</v>
      </c>
      <c r="I11" s="577">
        <v>0.47222222222222227</v>
      </c>
      <c r="J11" s="40"/>
      <c r="K11" s="236"/>
    </row>
    <row r="12" spans="1:11">
      <c r="A12" s="412"/>
      <c r="B12" s="489"/>
      <c r="C12" s="489"/>
      <c r="D12" s="489"/>
      <c r="E12" s="489"/>
      <c r="F12" s="489"/>
      <c r="G12" s="489"/>
      <c r="H12" s="489"/>
      <c r="I12" s="489"/>
      <c r="J12" s="489"/>
      <c r="K12" s="361"/>
    </row>
  </sheetData>
  <pageMargins left="0.7" right="0.7" top="0.78740157499999996" bottom="0.78740157499999996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A4454-3ACE-41AF-8B1B-096824E20D4C}">
  <dimension ref="A1:I27"/>
  <sheetViews>
    <sheetView workbookViewId="0">
      <selection activeCell="G19" sqref="B1:G19"/>
    </sheetView>
  </sheetViews>
  <sheetFormatPr baseColWidth="10" defaultRowHeight="14.5"/>
  <cols>
    <col min="1" max="1" width="4.81640625" customWidth="1"/>
    <col min="2" max="2" width="18.81640625" customWidth="1"/>
    <col min="3" max="3" width="23.08984375" customWidth="1"/>
    <col min="4" max="4" width="12.36328125" customWidth="1"/>
    <col min="6" max="6" width="14.08984375" customWidth="1"/>
    <col min="7" max="7" width="4.26953125" customWidth="1"/>
  </cols>
  <sheetData>
    <row r="1" spans="1:9" ht="15.5">
      <c r="A1" s="413"/>
      <c r="B1" s="414"/>
      <c r="C1" s="415"/>
      <c r="D1" s="415"/>
      <c r="E1" s="415"/>
      <c r="F1" s="415"/>
      <c r="G1" s="416"/>
    </row>
    <row r="2" spans="1:9" ht="15.5">
      <c r="A2" s="417"/>
      <c r="B2" s="418" t="s">
        <v>444</v>
      </c>
      <c r="C2" s="419"/>
      <c r="D2" s="419"/>
      <c r="E2" s="419"/>
      <c r="F2" s="420"/>
      <c r="G2" s="421"/>
    </row>
    <row r="3" spans="1:9" ht="15.5">
      <c r="A3" s="417"/>
      <c r="B3" s="418"/>
      <c r="C3" s="419"/>
      <c r="D3" s="419"/>
      <c r="E3" s="419"/>
      <c r="F3" s="419"/>
      <c r="G3" s="421"/>
    </row>
    <row r="4" spans="1:9" ht="15.5">
      <c r="A4" s="417"/>
      <c r="B4" s="418"/>
      <c r="C4" s="419"/>
      <c r="D4" s="419"/>
      <c r="E4" s="419"/>
      <c r="F4" s="419"/>
      <c r="G4" s="421"/>
    </row>
    <row r="5" spans="1:9" ht="15.5">
      <c r="A5" s="417"/>
      <c r="B5" s="418"/>
      <c r="C5" s="419"/>
      <c r="D5" s="419"/>
      <c r="E5" s="419"/>
      <c r="F5" s="422" t="s">
        <v>424</v>
      </c>
      <c r="G5" s="421"/>
    </row>
    <row r="6" spans="1:9">
      <c r="A6" s="417"/>
      <c r="B6" s="417"/>
      <c r="C6" s="122"/>
      <c r="D6" s="122"/>
      <c r="E6" s="122"/>
      <c r="F6" s="122"/>
      <c r="G6" s="421"/>
    </row>
    <row r="7" spans="1:9" ht="20">
      <c r="A7" s="423"/>
      <c r="B7" s="719" t="s">
        <v>260</v>
      </c>
      <c r="C7" s="720"/>
      <c r="D7" s="720"/>
      <c r="E7" s="720"/>
      <c r="F7" s="720"/>
      <c r="G7" s="721"/>
      <c r="I7" s="424"/>
    </row>
    <row r="8" spans="1:9" ht="20">
      <c r="A8" s="417"/>
      <c r="B8" s="719" t="s">
        <v>261</v>
      </c>
      <c r="C8" s="720"/>
      <c r="D8" s="720"/>
      <c r="E8" s="720"/>
      <c r="F8" s="720"/>
      <c r="G8" s="421"/>
    </row>
    <row r="9" spans="1:9" ht="15.5">
      <c r="A9" s="417"/>
      <c r="B9" s="418"/>
      <c r="C9" s="419" t="s">
        <v>262</v>
      </c>
      <c r="D9" s="419"/>
      <c r="E9" s="425">
        <f>1600*3</f>
        <v>4800</v>
      </c>
      <c r="F9" s="419"/>
      <c r="G9" s="421"/>
    </row>
    <row r="10" spans="1:9" ht="15.5">
      <c r="A10" s="417"/>
      <c r="B10" s="418"/>
      <c r="C10" s="419" t="s">
        <v>263</v>
      </c>
      <c r="D10" s="419"/>
      <c r="E10" s="425">
        <f>241.92*3</f>
        <v>725.76</v>
      </c>
      <c r="F10" s="419"/>
      <c r="G10" s="421"/>
    </row>
    <row r="11" spans="1:9" ht="15.5">
      <c r="A11" s="417"/>
      <c r="B11" s="418"/>
      <c r="C11" s="419" t="s">
        <v>264</v>
      </c>
      <c r="D11" s="419"/>
      <c r="E11" s="425">
        <f>52.75*3</f>
        <v>158.25</v>
      </c>
      <c r="F11" s="419"/>
      <c r="G11" s="421"/>
    </row>
    <row r="12" spans="1:9" ht="15.5">
      <c r="A12" s="417"/>
      <c r="B12" s="418"/>
      <c r="C12" s="419" t="s">
        <v>91</v>
      </c>
      <c r="D12" s="419"/>
      <c r="E12" s="425">
        <f>E9-E10-E11</f>
        <v>3915.99</v>
      </c>
      <c r="F12" s="419"/>
      <c r="G12" s="421"/>
    </row>
    <row r="13" spans="1:9" ht="15.5">
      <c r="A13" s="417"/>
      <c r="B13" s="418"/>
      <c r="C13" s="419"/>
      <c r="D13" s="419"/>
      <c r="E13" s="425"/>
      <c r="F13" s="419"/>
      <c r="G13" s="421"/>
    </row>
    <row r="14" spans="1:9" ht="15.5">
      <c r="A14" s="417"/>
      <c r="B14" s="418"/>
      <c r="C14" s="419" t="s">
        <v>265</v>
      </c>
      <c r="D14" s="419"/>
      <c r="E14" s="425">
        <f>62.4*3</f>
        <v>187.2</v>
      </c>
      <c r="F14" s="419"/>
      <c r="G14" s="421"/>
    </row>
    <row r="15" spans="1:9" ht="15.5">
      <c r="A15" s="417"/>
      <c r="B15" s="418"/>
      <c r="C15" s="419" t="s">
        <v>266</v>
      </c>
      <c r="D15" s="419"/>
      <c r="E15" s="425">
        <f>6.08*3</f>
        <v>18.240000000000002</v>
      </c>
      <c r="F15" s="419"/>
      <c r="G15" s="421"/>
    </row>
    <row r="16" spans="1:9" ht="15.5">
      <c r="A16" s="417"/>
      <c r="B16" s="418"/>
      <c r="C16" s="419" t="s">
        <v>267</v>
      </c>
      <c r="D16" s="419"/>
      <c r="E16" s="425">
        <f>48*3</f>
        <v>144</v>
      </c>
      <c r="F16" s="419"/>
      <c r="G16" s="421"/>
    </row>
    <row r="17" spans="1:9" s="559" customFormat="1" ht="15.5">
      <c r="A17" s="417"/>
      <c r="B17" s="418"/>
      <c r="C17" s="419" t="s">
        <v>583</v>
      </c>
      <c r="D17" s="419"/>
      <c r="E17" s="425">
        <f>24.48*3</f>
        <v>73.44</v>
      </c>
      <c r="F17" s="419"/>
      <c r="G17" s="421"/>
    </row>
    <row r="18" spans="1:9" ht="15.5">
      <c r="A18" s="417"/>
      <c r="B18" s="418"/>
      <c r="C18" s="419" t="s">
        <v>268</v>
      </c>
      <c r="D18" s="419"/>
      <c r="E18" s="425">
        <f>339.68*3</f>
        <v>1019.04</v>
      </c>
      <c r="F18" s="425"/>
      <c r="G18" s="421"/>
      <c r="I18" s="2"/>
    </row>
    <row r="19" spans="1:9" ht="15" thickBot="1">
      <c r="A19" s="426"/>
      <c r="B19" s="426"/>
      <c r="C19" s="42"/>
      <c r="D19" s="42"/>
      <c r="E19" s="42"/>
      <c r="F19" s="42"/>
      <c r="G19" s="427"/>
    </row>
    <row r="22" spans="1:9">
      <c r="D22" s="2"/>
      <c r="F22" s="2"/>
    </row>
    <row r="23" spans="1:9">
      <c r="D23" s="2"/>
      <c r="F23" s="2"/>
    </row>
    <row r="24" spans="1:9">
      <c r="D24" s="2"/>
    </row>
    <row r="25" spans="1:9">
      <c r="D25" s="2"/>
    </row>
    <row r="27" spans="1:9">
      <c r="D27" s="2"/>
    </row>
  </sheetData>
  <mergeCells count="2">
    <mergeCell ref="B7:G7"/>
    <mergeCell ref="B8:F8"/>
  </mergeCell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EFC76-23CD-4449-BFB7-458086B8F107}">
  <dimension ref="B1:S27"/>
  <sheetViews>
    <sheetView tabSelected="1" workbookViewId="0">
      <selection activeCell="N18" sqref="N18"/>
    </sheetView>
  </sheetViews>
  <sheetFormatPr baseColWidth="10" defaultColWidth="10.6328125" defaultRowHeight="14.5"/>
  <cols>
    <col min="1" max="1" width="4.36328125" style="559" customWidth="1"/>
    <col min="2" max="2" width="2.08984375" style="195" customWidth="1"/>
    <col min="3" max="3" width="7.81640625" style="196" customWidth="1"/>
    <col min="4" max="4" width="9.08984375" style="196" customWidth="1"/>
    <col min="5" max="5" width="13.90625" style="196" customWidth="1"/>
    <col min="6" max="6" width="11.81640625" style="196" customWidth="1"/>
    <col min="7" max="7" width="10.6328125" style="196" customWidth="1"/>
    <col min="8" max="8" width="4.36328125" style="196" customWidth="1"/>
    <col min="9" max="9" width="10.36328125" style="196" customWidth="1"/>
    <col min="10" max="10" width="7.08984375" style="196" bestFit="1" customWidth="1"/>
    <col min="11" max="11" width="6.81640625" style="196" customWidth="1"/>
    <col min="12" max="12" width="2.36328125" style="196" customWidth="1"/>
    <col min="13" max="13" width="2" style="196" customWidth="1"/>
    <col min="14" max="14" width="13.26953125" style="196" customWidth="1"/>
    <col min="15" max="15" width="2.26953125" style="196" customWidth="1"/>
    <col min="16" max="16384" width="10.6328125" style="559"/>
  </cols>
  <sheetData>
    <row r="1" spans="2:15"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2:15">
      <c r="B2" s="148"/>
      <c r="C2" s="149"/>
      <c r="D2" s="149"/>
      <c r="E2" s="150" t="s">
        <v>190</v>
      </c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2:15" ht="15.5">
      <c r="B3" s="148"/>
      <c r="C3" s="151"/>
      <c r="D3" s="149"/>
      <c r="E3" s="150" t="s">
        <v>189</v>
      </c>
      <c r="F3" s="644" t="s">
        <v>161</v>
      </c>
      <c r="G3" s="645"/>
      <c r="H3" s="645"/>
      <c r="I3" s="149"/>
      <c r="J3" s="152" t="s">
        <v>162</v>
      </c>
      <c r="K3" s="149"/>
      <c r="L3" s="153"/>
      <c r="M3" s="153"/>
      <c r="N3" s="154">
        <f>'Beleg 30) Bank 5'!N21</f>
        <v>24533.280000000002</v>
      </c>
      <c r="O3" s="149"/>
    </row>
    <row r="4" spans="2:15">
      <c r="B4" s="155"/>
      <c r="C4" s="156"/>
      <c r="D4" s="157"/>
      <c r="E4" s="150" t="s">
        <v>163</v>
      </c>
      <c r="F4" s="157"/>
      <c r="G4" s="157"/>
      <c r="H4" s="157"/>
      <c r="I4" s="157"/>
      <c r="J4" s="157"/>
      <c r="K4" s="157"/>
      <c r="L4" s="157"/>
      <c r="M4" s="157"/>
      <c r="N4" s="149"/>
      <c r="O4" s="149"/>
    </row>
    <row r="5" spans="2:15">
      <c r="B5" s="155"/>
      <c r="C5" s="158"/>
      <c r="D5" s="159"/>
      <c r="E5" s="159"/>
      <c r="F5" s="159"/>
      <c r="G5" s="159"/>
      <c r="H5" s="157"/>
      <c r="I5" s="157"/>
      <c r="J5" s="155"/>
      <c r="K5" s="160"/>
      <c r="L5" s="160"/>
      <c r="M5" s="161"/>
      <c r="N5" s="149"/>
      <c r="O5" s="149"/>
    </row>
    <row r="6" spans="2:15">
      <c r="B6" s="157"/>
      <c r="C6" s="149" t="s">
        <v>164</v>
      </c>
      <c r="D6" s="149"/>
      <c r="E6" s="159"/>
      <c r="F6" s="159"/>
      <c r="G6" s="159"/>
      <c r="H6" s="157"/>
      <c r="I6" s="157"/>
      <c r="J6" s="159" t="s">
        <v>165</v>
      </c>
      <c r="K6" s="149"/>
      <c r="L6" s="159" t="s">
        <v>166</v>
      </c>
      <c r="M6" s="161"/>
      <c r="N6" s="149"/>
      <c r="O6" s="149"/>
    </row>
    <row r="7" spans="2:15" ht="15" customHeight="1">
      <c r="B7" s="155"/>
      <c r="C7" s="162"/>
      <c r="D7" s="149"/>
      <c r="E7" s="149"/>
      <c r="F7" s="149"/>
      <c r="G7" s="149"/>
      <c r="H7" s="149"/>
      <c r="I7" s="157"/>
      <c r="J7" s="160"/>
      <c r="K7" s="149"/>
      <c r="L7" s="149"/>
      <c r="M7" s="149"/>
      <c r="N7" s="149"/>
      <c r="O7" s="646" t="s">
        <v>167</v>
      </c>
    </row>
    <row r="8" spans="2:15">
      <c r="B8" s="648"/>
      <c r="C8" s="649"/>
      <c r="D8" s="650"/>
      <c r="E8" s="650"/>
      <c r="F8" s="650"/>
      <c r="G8" s="650"/>
      <c r="H8" s="650"/>
      <c r="I8" s="650"/>
      <c r="J8" s="164"/>
      <c r="K8" s="165"/>
      <c r="L8" s="560"/>
      <c r="M8" s="560"/>
      <c r="N8" s="560"/>
      <c r="O8" s="647"/>
    </row>
    <row r="9" spans="2:15">
      <c r="B9" s="648"/>
      <c r="C9" s="558" t="s">
        <v>476</v>
      </c>
      <c r="D9" s="168"/>
      <c r="E9" s="558"/>
      <c r="F9" s="558"/>
      <c r="G9" s="558"/>
      <c r="H9" s="558"/>
      <c r="I9" s="558"/>
      <c r="J9" s="569" t="s">
        <v>269</v>
      </c>
      <c r="K9" s="165"/>
      <c r="L9" s="560"/>
      <c r="M9" s="560"/>
      <c r="N9" s="560">
        <v>-3915.99</v>
      </c>
      <c r="O9" s="647"/>
    </row>
    <row r="10" spans="2:15">
      <c r="B10" s="648"/>
      <c r="C10" s="168" t="s">
        <v>523</v>
      </c>
      <c r="D10" s="169"/>
      <c r="E10" s="558"/>
      <c r="F10" s="558"/>
      <c r="G10" s="558"/>
      <c r="H10" s="558"/>
      <c r="I10" s="558"/>
      <c r="J10" s="186" t="s">
        <v>524</v>
      </c>
      <c r="K10" s="169"/>
      <c r="L10" s="169"/>
      <c r="M10" s="169"/>
      <c r="N10" s="560">
        <v>-1818.24</v>
      </c>
      <c r="O10" s="647"/>
    </row>
    <row r="11" spans="2:15">
      <c r="B11" s="648"/>
      <c r="C11" s="170" t="s">
        <v>519</v>
      </c>
      <c r="D11" s="169"/>
      <c r="E11" s="558"/>
      <c r="F11" s="558"/>
      <c r="G11" s="558"/>
      <c r="H11" s="558"/>
      <c r="I11" s="558"/>
      <c r="J11" s="569" t="s">
        <v>524</v>
      </c>
      <c r="K11" s="165"/>
      <c r="L11" s="560"/>
      <c r="M11" s="560"/>
      <c r="N11" s="560">
        <v>-144</v>
      </c>
      <c r="O11" s="647"/>
    </row>
    <row r="12" spans="2:15">
      <c r="B12" s="648"/>
      <c r="C12" s="170" t="s">
        <v>527</v>
      </c>
      <c r="D12" s="169"/>
      <c r="E12" s="558"/>
      <c r="F12" s="558"/>
      <c r="G12" s="558"/>
      <c r="H12" s="558"/>
      <c r="I12" s="558"/>
      <c r="J12" s="569" t="s">
        <v>524</v>
      </c>
      <c r="K12" s="165"/>
      <c r="L12" s="560"/>
      <c r="M12" s="560"/>
      <c r="N12" s="560">
        <v>-677.69</v>
      </c>
      <c r="O12" s="647"/>
    </row>
    <row r="13" spans="2:15">
      <c r="B13" s="648"/>
      <c r="C13" s="169"/>
      <c r="D13" s="558"/>
      <c r="E13" s="558"/>
      <c r="F13" s="558"/>
      <c r="G13" s="558"/>
      <c r="H13" s="558"/>
      <c r="I13" s="558"/>
      <c r="J13" s="164"/>
      <c r="K13" s="165"/>
      <c r="L13" s="560"/>
      <c r="M13" s="560"/>
      <c r="N13" s="560"/>
      <c r="O13" s="647"/>
    </row>
    <row r="14" spans="2:15">
      <c r="B14" s="648"/>
      <c r="C14" s="169"/>
      <c r="D14" s="558"/>
      <c r="E14" s="558"/>
      <c r="F14" s="558"/>
      <c r="G14" s="558"/>
      <c r="H14" s="558"/>
      <c r="I14" s="558"/>
      <c r="J14" s="164"/>
      <c r="K14" s="165"/>
      <c r="L14" s="560"/>
      <c r="M14" s="560"/>
      <c r="N14" s="560"/>
      <c r="O14" s="647"/>
    </row>
    <row r="15" spans="2:15">
      <c r="B15" s="648"/>
      <c r="C15" s="168"/>
      <c r="D15" s="558"/>
      <c r="E15" s="558"/>
      <c r="F15" s="558"/>
      <c r="G15" s="558"/>
      <c r="H15" s="558"/>
      <c r="I15" s="558"/>
      <c r="J15" s="164"/>
      <c r="K15" s="165"/>
      <c r="L15" s="560"/>
      <c r="M15" s="560"/>
      <c r="N15" s="560"/>
      <c r="O15" s="647"/>
    </row>
    <row r="16" spans="2:15">
      <c r="B16" s="648"/>
      <c r="C16" s="171"/>
      <c r="D16" s="651"/>
      <c r="E16" s="651"/>
      <c r="F16" s="651"/>
      <c r="G16" s="651"/>
      <c r="H16" s="651"/>
      <c r="I16" s="651"/>
      <c r="J16" s="164"/>
      <c r="K16" s="165"/>
      <c r="L16" s="652"/>
      <c r="M16" s="652"/>
      <c r="N16" s="652"/>
      <c r="O16" s="647"/>
    </row>
    <row r="17" spans="2:19">
      <c r="B17" s="648"/>
      <c r="C17" s="173"/>
      <c r="D17" s="174"/>
      <c r="E17" s="174"/>
      <c r="F17" s="174"/>
      <c r="G17" s="174"/>
      <c r="H17" s="174"/>
      <c r="I17" s="174"/>
      <c r="J17" s="175"/>
      <c r="K17" s="176"/>
      <c r="L17" s="177"/>
      <c r="M17" s="177"/>
      <c r="N17" s="177"/>
      <c r="O17" s="647"/>
    </row>
    <row r="18" spans="2:19" ht="15" customHeight="1">
      <c r="B18" s="648"/>
      <c r="C18" s="656" t="s">
        <v>479</v>
      </c>
      <c r="D18" s="656"/>
      <c r="E18" s="656"/>
      <c r="F18" s="656"/>
      <c r="G18" s="178"/>
      <c r="H18" s="178"/>
      <c r="I18" s="178"/>
      <c r="J18" s="152" t="s">
        <v>169</v>
      </c>
      <c r="K18" s="149"/>
      <c r="L18" s="179"/>
      <c r="M18" s="179"/>
      <c r="N18" s="180">
        <f>0</f>
        <v>0</v>
      </c>
      <c r="O18" s="647"/>
    </row>
    <row r="19" spans="2:19">
      <c r="B19" s="648"/>
      <c r="C19" s="656"/>
      <c r="D19" s="656"/>
      <c r="E19" s="656"/>
      <c r="F19" s="656"/>
      <c r="G19" s="153"/>
      <c r="H19" s="178"/>
      <c r="I19" s="178"/>
      <c r="J19" s="152" t="s">
        <v>170</v>
      </c>
      <c r="K19" s="149"/>
      <c r="L19" s="179"/>
      <c r="M19" s="179"/>
      <c r="N19" s="180">
        <f>N8+N9</f>
        <v>-3915.99</v>
      </c>
      <c r="O19" s="647"/>
    </row>
    <row r="20" spans="2:19">
      <c r="B20" s="648"/>
      <c r="C20" s="656"/>
      <c r="D20" s="656"/>
      <c r="E20" s="656"/>
      <c r="F20" s="656"/>
      <c r="G20" s="153"/>
      <c r="H20" s="178"/>
      <c r="I20" s="178"/>
      <c r="J20" s="152" t="s">
        <v>171</v>
      </c>
      <c r="K20" s="149"/>
      <c r="L20" s="179"/>
      <c r="M20" s="179"/>
      <c r="N20" s="149"/>
      <c r="O20" s="647"/>
    </row>
    <row r="21" spans="2:19">
      <c r="B21" s="648"/>
      <c r="C21" s="656"/>
      <c r="D21" s="656"/>
      <c r="E21" s="656"/>
      <c r="F21" s="656"/>
      <c r="G21" s="153"/>
      <c r="H21" s="178"/>
      <c r="I21" s="178"/>
      <c r="J21" s="181" t="s">
        <v>172</v>
      </c>
      <c r="K21" s="149"/>
      <c r="L21" s="179"/>
      <c r="M21" s="179"/>
      <c r="N21" s="182">
        <f>N3+N18+N19</f>
        <v>20617.29</v>
      </c>
      <c r="O21" s="647"/>
      <c r="Q21" s="231"/>
      <c r="R21" s="231"/>
      <c r="S21" s="231"/>
    </row>
    <row r="22" spans="2:19">
      <c r="B22" s="648"/>
      <c r="C22" s="183" t="s">
        <v>173</v>
      </c>
      <c r="D22" s="184"/>
      <c r="E22" s="184"/>
      <c r="F22" s="185" t="s">
        <v>582</v>
      </c>
      <c r="G22" s="186"/>
      <c r="H22" s="187" t="s">
        <v>188</v>
      </c>
      <c r="I22" s="187"/>
      <c r="J22" s="188"/>
      <c r="K22" s="169"/>
      <c r="L22" s="653">
        <v>2000554477</v>
      </c>
      <c r="M22" s="654"/>
      <c r="N22" s="653"/>
      <c r="O22" s="647"/>
    </row>
    <row r="23" spans="2:19">
      <c r="B23" s="648"/>
      <c r="C23" s="189" t="s">
        <v>175</v>
      </c>
      <c r="D23" s="190"/>
      <c r="E23" s="190" t="s">
        <v>176</v>
      </c>
      <c r="F23" s="189" t="s">
        <v>177</v>
      </c>
      <c r="G23" s="561"/>
      <c r="H23" s="655" t="s">
        <v>178</v>
      </c>
      <c r="I23" s="650"/>
      <c r="J23" s="650"/>
      <c r="K23" s="189"/>
      <c r="L23" s="655" t="s">
        <v>179</v>
      </c>
      <c r="M23" s="655"/>
      <c r="N23" s="655"/>
      <c r="O23" s="647"/>
    </row>
    <row r="24" spans="2:19">
      <c r="B24" s="155"/>
      <c r="C24" s="193"/>
      <c r="D24" s="157"/>
      <c r="E24" s="157"/>
      <c r="F24" s="157"/>
      <c r="G24" s="157"/>
      <c r="H24" s="157"/>
      <c r="I24" s="157"/>
      <c r="J24" s="157"/>
      <c r="K24" s="194"/>
      <c r="L24" s="194"/>
      <c r="M24" s="157"/>
      <c r="N24" s="149"/>
      <c r="O24" s="149"/>
    </row>
    <row r="25" spans="2:19">
      <c r="K25" s="197"/>
      <c r="L25" s="197"/>
    </row>
    <row r="26" spans="2:19">
      <c r="I26" s="198"/>
      <c r="J26" s="199"/>
      <c r="K26" s="643"/>
      <c r="L26" s="643"/>
      <c r="M26" s="198"/>
    </row>
    <row r="27" spans="2:19">
      <c r="I27" s="198"/>
      <c r="J27" s="199"/>
      <c r="K27" s="643"/>
      <c r="L27" s="643"/>
      <c r="M27" s="198"/>
    </row>
  </sheetData>
  <mergeCells count="12">
    <mergeCell ref="K26:L26"/>
    <mergeCell ref="K27:L27"/>
    <mergeCell ref="C18:F21"/>
    <mergeCell ref="F3:H3"/>
    <mergeCell ref="O7:O23"/>
    <mergeCell ref="B8:B23"/>
    <mergeCell ref="C8:I8"/>
    <mergeCell ref="D16:I16"/>
    <mergeCell ref="L16:N16"/>
    <mergeCell ref="L22:N22"/>
    <mergeCell ref="H23:J23"/>
    <mergeCell ref="L23:N23"/>
  </mergeCell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F19FB-B9AC-44B4-8743-605960E9A6EF}">
  <dimension ref="A2:N46"/>
  <sheetViews>
    <sheetView workbookViewId="0">
      <selection activeCell="I6" sqref="I6:K6"/>
    </sheetView>
  </sheetViews>
  <sheetFormatPr baseColWidth="10" defaultRowHeight="14.5"/>
  <cols>
    <col min="1" max="1" width="4.7265625" style="429" customWidth="1"/>
    <col min="2" max="2" width="3.7265625" style="429" customWidth="1"/>
    <col min="3" max="3" width="7" style="429" customWidth="1"/>
    <col min="4" max="4" width="9.08984375" style="429" customWidth="1"/>
    <col min="5" max="5" width="6.36328125" style="429" customWidth="1"/>
    <col min="6" max="6" width="3" style="429" customWidth="1"/>
    <col min="7" max="7" width="14.08984375" style="429" customWidth="1"/>
    <col min="8" max="9" width="10.6328125" style="429"/>
    <col min="10" max="10" width="8.26953125" style="429" customWidth="1"/>
    <col min="11" max="11" width="2.26953125" style="429" customWidth="1"/>
    <col min="12" max="12" width="6" style="429" customWidth="1"/>
  </cols>
  <sheetData>
    <row r="2" spans="2:14">
      <c r="B2" s="201"/>
      <c r="C2" s="202"/>
      <c r="D2" s="202"/>
      <c r="E2" s="202"/>
      <c r="F2" s="202"/>
      <c r="G2" s="202"/>
      <c r="H2" s="202"/>
      <c r="I2" s="202"/>
      <c r="J2" s="202"/>
      <c r="K2" s="202"/>
      <c r="L2" s="203"/>
    </row>
    <row r="3" spans="2:14" ht="15" thickBot="1">
      <c r="B3" s="204"/>
      <c r="C3" s="200"/>
      <c r="D3" s="200"/>
      <c r="E3" s="200"/>
      <c r="F3" s="200"/>
      <c r="G3" s="200"/>
      <c r="H3" s="200"/>
      <c r="I3" s="658" t="s">
        <v>180</v>
      </c>
      <c r="J3" s="658"/>
      <c r="K3" s="658"/>
      <c r="L3" s="205"/>
    </row>
    <row r="4" spans="2:14">
      <c r="B4" s="204"/>
      <c r="C4" s="200"/>
      <c r="D4" s="200"/>
      <c r="E4" s="200"/>
      <c r="F4" s="200"/>
      <c r="G4" s="200"/>
      <c r="H4" s="200"/>
      <c r="I4" s="206" t="s">
        <v>18</v>
      </c>
      <c r="J4" s="207"/>
      <c r="K4" s="208"/>
      <c r="L4" s="205"/>
    </row>
    <row r="5" spans="2:14">
      <c r="B5" s="204"/>
      <c r="C5" s="200"/>
      <c r="D5" s="200"/>
      <c r="E5" s="200"/>
      <c r="F5" s="200"/>
      <c r="G5" s="200"/>
      <c r="H5" s="200"/>
      <c r="I5" s="659" t="s">
        <v>584</v>
      </c>
      <c r="J5" s="660"/>
      <c r="K5" s="209"/>
      <c r="L5" s="205"/>
    </row>
    <row r="6" spans="2:14" ht="15" thickBot="1">
      <c r="B6" s="204"/>
      <c r="C6" s="200"/>
      <c r="D6" s="200"/>
      <c r="E6" s="200"/>
      <c r="F6" s="200"/>
      <c r="G6" s="200"/>
      <c r="H6" s="200"/>
      <c r="I6" s="661"/>
      <c r="J6" s="662"/>
      <c r="K6" s="663"/>
      <c r="L6" s="205"/>
      <c r="N6" s="424"/>
    </row>
    <row r="7" spans="2:14">
      <c r="B7" s="204"/>
      <c r="C7" s="210" t="s">
        <v>181</v>
      </c>
      <c r="D7" s="211"/>
      <c r="E7" s="212"/>
      <c r="F7" s="213"/>
      <c r="G7" s="210" t="s">
        <v>182</v>
      </c>
      <c r="H7" s="214"/>
      <c r="I7" s="215" t="s">
        <v>183</v>
      </c>
      <c r="J7" s="216"/>
      <c r="K7" s="217"/>
      <c r="L7" s="205"/>
    </row>
    <row r="8" spans="2:14">
      <c r="B8" s="204"/>
      <c r="C8" s="664" t="s">
        <v>270</v>
      </c>
      <c r="D8" s="665"/>
      <c r="E8" s="666"/>
      <c r="F8" s="218"/>
      <c r="G8" s="667">
        <v>20111</v>
      </c>
      <c r="H8" s="668"/>
      <c r="I8" s="200"/>
      <c r="J8" s="200"/>
      <c r="K8" s="219"/>
      <c r="L8" s="205"/>
    </row>
    <row r="9" spans="2:14">
      <c r="B9" s="204"/>
      <c r="C9" s="210" t="s">
        <v>184</v>
      </c>
      <c r="D9" s="211"/>
      <c r="E9" s="211"/>
      <c r="F9" s="211"/>
      <c r="G9" s="211"/>
      <c r="H9" s="214"/>
      <c r="I9" s="657"/>
      <c r="J9" s="657"/>
      <c r="K9" s="219"/>
      <c r="L9" s="205"/>
    </row>
    <row r="10" spans="2:14" ht="15" thickBot="1">
      <c r="B10" s="204"/>
      <c r="C10" s="723" t="s">
        <v>517</v>
      </c>
      <c r="D10" s="724"/>
      <c r="E10" s="724"/>
      <c r="F10" s="724"/>
      <c r="G10" s="724"/>
      <c r="H10" s="725"/>
      <c r="I10" s="649" t="s">
        <v>518</v>
      </c>
      <c r="J10" s="649"/>
      <c r="K10" s="219"/>
      <c r="L10" s="205"/>
    </row>
    <row r="11" spans="2:14">
      <c r="B11" s="204"/>
      <c r="C11" s="220" t="s">
        <v>185</v>
      </c>
      <c r="D11" s="221"/>
      <c r="E11" s="221"/>
      <c r="F11" s="669"/>
      <c r="G11" s="669"/>
      <c r="H11" s="670"/>
      <c r="I11" s="649" t="s">
        <v>271</v>
      </c>
      <c r="J11" s="649"/>
      <c r="K11" s="219"/>
      <c r="L11" s="205"/>
    </row>
    <row r="12" spans="2:14">
      <c r="B12" s="204"/>
      <c r="C12" s="671" t="s">
        <v>188</v>
      </c>
      <c r="D12" s="672"/>
      <c r="E12" s="672"/>
      <c r="F12" s="672"/>
      <c r="G12" s="672"/>
      <c r="H12" s="673"/>
      <c r="I12" s="649"/>
      <c r="J12" s="649"/>
      <c r="K12" s="219"/>
      <c r="L12" s="205"/>
    </row>
    <row r="13" spans="2:14">
      <c r="B13" s="204"/>
      <c r="C13" s="222"/>
      <c r="D13" s="200"/>
      <c r="E13" s="200"/>
      <c r="F13" s="200"/>
      <c r="G13" s="200"/>
      <c r="H13" s="200"/>
      <c r="I13" s="649"/>
      <c r="J13" s="649"/>
      <c r="K13" s="219"/>
      <c r="L13" s="205"/>
    </row>
    <row r="14" spans="2:14">
      <c r="B14" s="204"/>
      <c r="C14" s="223"/>
      <c r="D14" s="215" t="s">
        <v>186</v>
      </c>
      <c r="E14" s="200"/>
      <c r="F14" s="200"/>
      <c r="G14" s="200"/>
      <c r="H14" s="200"/>
      <c r="I14" s="200"/>
      <c r="J14" s="200"/>
      <c r="K14" s="219"/>
      <c r="L14" s="205"/>
    </row>
    <row r="15" spans="2:14">
      <c r="B15" s="204"/>
      <c r="C15" s="223"/>
      <c r="D15" s="200"/>
      <c r="E15" s="200"/>
      <c r="F15" s="200"/>
      <c r="G15" s="200"/>
      <c r="H15" s="200"/>
      <c r="I15" s="200"/>
      <c r="J15" s="200"/>
      <c r="K15" s="219"/>
      <c r="L15" s="205"/>
    </row>
    <row r="16" spans="2:14">
      <c r="B16" s="204"/>
      <c r="C16" s="223"/>
      <c r="D16" s="200"/>
      <c r="E16" s="674" t="s">
        <v>443</v>
      </c>
      <c r="F16" s="674"/>
      <c r="G16" s="674"/>
      <c r="H16" s="674"/>
      <c r="I16" s="200"/>
      <c r="J16" s="200"/>
      <c r="K16" s="219"/>
      <c r="L16" s="205"/>
    </row>
    <row r="17" spans="2:12">
      <c r="B17" s="204"/>
      <c r="C17" s="223"/>
      <c r="D17" s="200"/>
      <c r="E17" s="649" t="s">
        <v>195</v>
      </c>
      <c r="F17" s="649"/>
      <c r="G17" s="649"/>
      <c r="H17" s="649"/>
      <c r="I17" s="200"/>
      <c r="J17" s="200"/>
      <c r="K17" s="219"/>
      <c r="L17" s="205"/>
    </row>
    <row r="18" spans="2:12">
      <c r="B18" s="204"/>
      <c r="C18" s="223"/>
      <c r="D18" s="200"/>
      <c r="E18" s="649" t="s">
        <v>52</v>
      </c>
      <c r="F18" s="649"/>
      <c r="G18" s="649"/>
      <c r="H18" s="649"/>
      <c r="I18" s="200"/>
      <c r="J18" s="200"/>
      <c r="K18" s="219"/>
      <c r="L18" s="205"/>
    </row>
    <row r="19" spans="2:12">
      <c r="B19" s="204"/>
      <c r="C19" s="223"/>
      <c r="D19" s="200"/>
      <c r="E19" s="649" t="s">
        <v>53</v>
      </c>
      <c r="F19" s="649"/>
      <c r="G19" s="649"/>
      <c r="H19" s="649"/>
      <c r="I19" s="200"/>
      <c r="J19" s="200"/>
      <c r="K19" s="219"/>
      <c r="L19" s="205"/>
    </row>
    <row r="20" spans="2:12">
      <c r="B20" s="204"/>
      <c r="C20" s="224"/>
      <c r="D20" s="225"/>
      <c r="E20" s="225"/>
      <c r="F20" s="225"/>
      <c r="G20" s="225"/>
      <c r="H20" s="225"/>
      <c r="I20" s="226"/>
      <c r="J20" s="226"/>
      <c r="K20" s="227"/>
      <c r="L20" s="205"/>
    </row>
    <row r="21" spans="2:12">
      <c r="B21" s="204"/>
      <c r="C21" s="200"/>
      <c r="D21" s="200"/>
      <c r="E21" s="200"/>
      <c r="F21" s="200"/>
      <c r="G21" s="200"/>
      <c r="H21" s="200"/>
      <c r="I21" s="200"/>
      <c r="J21" s="675">
        <f ca="1">RAND()*10</f>
        <v>2.0863869730259967</v>
      </c>
      <c r="K21" s="675"/>
      <c r="L21" s="205"/>
    </row>
    <row r="22" spans="2:12">
      <c r="B22" s="204"/>
      <c r="C22" s="676" t="s">
        <v>187</v>
      </c>
      <c r="D22" s="676"/>
      <c r="E22" s="676"/>
      <c r="F22" s="676"/>
      <c r="G22" s="676"/>
      <c r="H22" s="676"/>
      <c r="I22" s="676"/>
      <c r="J22" s="676"/>
      <c r="K22" s="676"/>
      <c r="L22" s="205"/>
    </row>
    <row r="23" spans="2:12">
      <c r="B23" s="228"/>
      <c r="C23" s="229"/>
      <c r="D23" s="229"/>
      <c r="E23" s="229"/>
      <c r="F23" s="229"/>
      <c r="G23" s="229"/>
      <c r="H23" s="229"/>
      <c r="I23" s="229"/>
      <c r="J23" s="229"/>
      <c r="K23" s="229"/>
      <c r="L23" s="230"/>
    </row>
    <row r="25" spans="2:12">
      <c r="B25" s="201"/>
      <c r="C25" s="430"/>
      <c r="D25" s="430"/>
      <c r="E25" s="430"/>
      <c r="F25" s="430"/>
      <c r="G25" s="430"/>
      <c r="H25" s="430"/>
      <c r="I25" s="430"/>
      <c r="J25" s="430"/>
      <c r="K25" s="430"/>
      <c r="L25" s="203"/>
    </row>
    <row r="26" spans="2:12" ht="15" thickBot="1">
      <c r="B26" s="204"/>
      <c r="C26" s="200"/>
      <c r="D26" s="200"/>
      <c r="E26" s="200"/>
      <c r="F26" s="200"/>
      <c r="G26" s="200"/>
      <c r="H26" s="200"/>
      <c r="I26" s="658" t="s">
        <v>180</v>
      </c>
      <c r="J26" s="658"/>
      <c r="K26" s="658"/>
      <c r="L26" s="205"/>
    </row>
    <row r="27" spans="2:12">
      <c r="B27" s="204"/>
      <c r="C27" s="200"/>
      <c r="D27" s="200"/>
      <c r="E27" s="200"/>
      <c r="F27" s="200"/>
      <c r="G27" s="200"/>
      <c r="H27" s="200"/>
      <c r="I27" s="206" t="s">
        <v>18</v>
      </c>
      <c r="J27" s="207"/>
      <c r="K27" s="208"/>
      <c r="L27" s="205"/>
    </row>
    <row r="28" spans="2:12">
      <c r="B28" s="204"/>
      <c r="C28" s="200"/>
      <c r="D28" s="200"/>
      <c r="E28" s="200"/>
      <c r="F28" s="200"/>
      <c r="G28" s="200"/>
      <c r="H28" s="200"/>
      <c r="I28" s="659" t="s">
        <v>520</v>
      </c>
      <c r="J28" s="660"/>
      <c r="K28" s="209"/>
      <c r="L28" s="205"/>
    </row>
    <row r="29" spans="2:12" ht="15" thickBot="1">
      <c r="B29" s="204"/>
      <c r="C29" s="200"/>
      <c r="D29" s="200"/>
      <c r="E29" s="200"/>
      <c r="F29" s="200"/>
      <c r="G29" s="200"/>
      <c r="H29" s="200"/>
      <c r="I29" s="661"/>
      <c r="J29" s="662"/>
      <c r="K29" s="663"/>
      <c r="L29" s="205"/>
    </row>
    <row r="30" spans="2:12">
      <c r="B30" s="204"/>
      <c r="C30" s="210" t="s">
        <v>181</v>
      </c>
      <c r="D30" s="211"/>
      <c r="E30" s="212"/>
      <c r="F30" s="213"/>
      <c r="G30" s="210" t="s">
        <v>182</v>
      </c>
      <c r="H30" s="214"/>
      <c r="I30" s="215" t="s">
        <v>183</v>
      </c>
      <c r="J30" s="216"/>
      <c r="K30" s="217"/>
      <c r="L30" s="205"/>
    </row>
    <row r="31" spans="2:12">
      <c r="B31" s="204"/>
      <c r="C31" s="664" t="s">
        <v>272</v>
      </c>
      <c r="D31" s="665"/>
      <c r="E31" s="666"/>
      <c r="F31" s="218"/>
      <c r="G31" s="667">
        <v>20111</v>
      </c>
      <c r="H31" s="668"/>
      <c r="I31" s="200"/>
      <c r="J31" s="200"/>
      <c r="K31" s="219"/>
      <c r="L31" s="205"/>
    </row>
    <row r="32" spans="2:12">
      <c r="B32" s="204"/>
      <c r="C32" s="210" t="s">
        <v>184</v>
      </c>
      <c r="D32" s="211"/>
      <c r="E32" s="211"/>
      <c r="F32" s="211"/>
      <c r="G32" s="211"/>
      <c r="H32" s="214"/>
      <c r="I32" s="657"/>
      <c r="J32" s="657"/>
      <c r="K32" s="219"/>
      <c r="L32" s="205"/>
    </row>
    <row r="33" spans="2:12" ht="15" thickBot="1">
      <c r="B33" s="204"/>
      <c r="C33" s="664" t="s">
        <v>519</v>
      </c>
      <c r="D33" s="665"/>
      <c r="E33" s="666"/>
      <c r="F33" s="664"/>
      <c r="G33" s="665"/>
      <c r="H33" s="666"/>
      <c r="I33" s="649" t="s">
        <v>273</v>
      </c>
      <c r="J33" s="649"/>
      <c r="K33" s="219"/>
      <c r="L33" s="205"/>
    </row>
    <row r="34" spans="2:12">
      <c r="B34" s="204"/>
      <c r="C34" s="220" t="s">
        <v>185</v>
      </c>
      <c r="D34" s="221"/>
      <c r="E34" s="221"/>
      <c r="F34" s="669"/>
      <c r="G34" s="669"/>
      <c r="H34" s="670"/>
      <c r="I34" s="722" t="s">
        <v>274</v>
      </c>
      <c r="J34" s="649"/>
      <c r="K34" s="219"/>
      <c r="L34" s="205"/>
    </row>
    <row r="35" spans="2:12">
      <c r="B35" s="204"/>
      <c r="C35" s="671" t="s">
        <v>188</v>
      </c>
      <c r="D35" s="672"/>
      <c r="E35" s="672"/>
      <c r="F35" s="672"/>
      <c r="G35" s="672"/>
      <c r="H35" s="673"/>
      <c r="I35" s="649"/>
      <c r="J35" s="649"/>
      <c r="K35" s="219"/>
      <c r="L35" s="205"/>
    </row>
    <row r="36" spans="2:12">
      <c r="B36" s="204"/>
      <c r="C36" s="222"/>
      <c r="D36" s="200"/>
      <c r="E36" s="200"/>
      <c r="F36" s="200"/>
      <c r="G36" s="200"/>
      <c r="H36" s="200"/>
      <c r="I36" s="649"/>
      <c r="J36" s="649"/>
      <c r="K36" s="219"/>
      <c r="L36" s="205"/>
    </row>
    <row r="37" spans="2:12">
      <c r="B37" s="204"/>
      <c r="C37" s="223"/>
      <c r="D37" s="215" t="s">
        <v>186</v>
      </c>
      <c r="E37" s="200"/>
      <c r="F37" s="200"/>
      <c r="G37" s="200"/>
      <c r="H37" s="200"/>
      <c r="I37" s="200"/>
      <c r="J37" s="200"/>
      <c r="K37" s="219"/>
      <c r="L37" s="205"/>
    </row>
    <row r="38" spans="2:12">
      <c r="B38" s="204"/>
      <c r="C38" s="223"/>
      <c r="D38" s="200"/>
      <c r="E38" s="200"/>
      <c r="F38" s="200"/>
      <c r="G38" s="200"/>
      <c r="H38" s="200"/>
      <c r="I38" s="200"/>
      <c r="J38" s="200"/>
      <c r="K38" s="219"/>
      <c r="L38" s="205"/>
    </row>
    <row r="39" spans="2:12">
      <c r="B39" s="204"/>
      <c r="C39" s="223"/>
      <c r="D39" s="200"/>
      <c r="E39" s="674" t="s">
        <v>443</v>
      </c>
      <c r="F39" s="674"/>
      <c r="G39" s="674"/>
      <c r="H39" s="674"/>
      <c r="I39" s="200"/>
      <c r="J39" s="200"/>
      <c r="K39" s="219"/>
      <c r="L39" s="205"/>
    </row>
    <row r="40" spans="2:12">
      <c r="B40" s="204"/>
      <c r="C40" s="223"/>
      <c r="D40" s="200"/>
      <c r="E40" s="649" t="s">
        <v>195</v>
      </c>
      <c r="F40" s="649"/>
      <c r="G40" s="649"/>
      <c r="H40" s="649"/>
      <c r="I40" s="200"/>
      <c r="J40" s="200"/>
      <c r="K40" s="219"/>
      <c r="L40" s="205"/>
    </row>
    <row r="41" spans="2:12">
      <c r="B41" s="204"/>
      <c r="C41" s="223"/>
      <c r="D41" s="200"/>
      <c r="E41" s="649" t="s">
        <v>52</v>
      </c>
      <c r="F41" s="649"/>
      <c r="G41" s="649"/>
      <c r="H41" s="649"/>
      <c r="I41" s="200"/>
      <c r="J41" s="200"/>
      <c r="K41" s="219"/>
      <c r="L41" s="205"/>
    </row>
    <row r="42" spans="2:12">
      <c r="B42" s="204"/>
      <c r="C42" s="223"/>
      <c r="D42" s="200"/>
      <c r="E42" s="649" t="s">
        <v>53</v>
      </c>
      <c r="F42" s="649"/>
      <c r="G42" s="649"/>
      <c r="H42" s="649"/>
      <c r="I42" s="200"/>
      <c r="J42" s="200"/>
      <c r="K42" s="219"/>
      <c r="L42" s="205"/>
    </row>
    <row r="43" spans="2:12">
      <c r="B43" s="204"/>
      <c r="C43" s="224"/>
      <c r="D43" s="225"/>
      <c r="E43" s="225"/>
      <c r="F43" s="225"/>
      <c r="G43" s="225"/>
      <c r="H43" s="225"/>
      <c r="I43" s="226"/>
      <c r="J43" s="226"/>
      <c r="K43" s="227"/>
      <c r="L43" s="205"/>
    </row>
    <row r="44" spans="2:12">
      <c r="B44" s="204"/>
      <c r="C44" s="200"/>
      <c r="D44" s="200"/>
      <c r="E44" s="200"/>
      <c r="F44" s="200"/>
      <c r="G44" s="200"/>
      <c r="H44" s="200"/>
      <c r="I44" s="200"/>
      <c r="J44" s="675">
        <f ca="1">RAND()*10</f>
        <v>1.1485479843171309</v>
      </c>
      <c r="K44" s="675"/>
      <c r="L44" s="205"/>
    </row>
    <row r="45" spans="2:12">
      <c r="B45" s="204"/>
      <c r="C45" s="676" t="s">
        <v>187</v>
      </c>
      <c r="D45" s="676"/>
      <c r="E45" s="676"/>
      <c r="F45" s="676"/>
      <c r="G45" s="676"/>
      <c r="H45" s="676"/>
      <c r="I45" s="676"/>
      <c r="J45" s="676"/>
      <c r="K45" s="676"/>
      <c r="L45" s="205"/>
    </row>
    <row r="46" spans="2:12">
      <c r="B46" s="228"/>
      <c r="C46" s="229"/>
      <c r="D46" s="229"/>
      <c r="E46" s="229"/>
      <c r="F46" s="229"/>
      <c r="G46" s="229"/>
      <c r="H46" s="229"/>
      <c r="I46" s="229"/>
      <c r="J46" s="229"/>
      <c r="K46" s="229"/>
      <c r="L46" s="230"/>
    </row>
  </sheetData>
  <mergeCells count="37">
    <mergeCell ref="I13:J13"/>
    <mergeCell ref="I3:K3"/>
    <mergeCell ref="I5:J5"/>
    <mergeCell ref="I6:K6"/>
    <mergeCell ref="C8:E8"/>
    <mergeCell ref="G8:H8"/>
    <mergeCell ref="I9:J9"/>
    <mergeCell ref="C10:H10"/>
    <mergeCell ref="I10:J10"/>
    <mergeCell ref="F11:H11"/>
    <mergeCell ref="I11:J12"/>
    <mergeCell ref="C12:H12"/>
    <mergeCell ref="I32:J32"/>
    <mergeCell ref="E16:H16"/>
    <mergeCell ref="E17:H17"/>
    <mergeCell ref="E18:H18"/>
    <mergeCell ref="E19:H19"/>
    <mergeCell ref="J21:K21"/>
    <mergeCell ref="C22:K22"/>
    <mergeCell ref="I26:K26"/>
    <mergeCell ref="I28:J28"/>
    <mergeCell ref="I29:K29"/>
    <mergeCell ref="C31:E31"/>
    <mergeCell ref="G31:H31"/>
    <mergeCell ref="C45:K45"/>
    <mergeCell ref="I33:J33"/>
    <mergeCell ref="F34:H34"/>
    <mergeCell ref="I34:J35"/>
    <mergeCell ref="C35:H35"/>
    <mergeCell ref="I36:J36"/>
    <mergeCell ref="E39:H39"/>
    <mergeCell ref="E40:H40"/>
    <mergeCell ref="E41:H41"/>
    <mergeCell ref="E42:H42"/>
    <mergeCell ref="J44:K44"/>
    <mergeCell ref="C33:E33"/>
    <mergeCell ref="F33:H33"/>
  </mergeCells>
  <pageMargins left="0.7" right="0.7" top="0.78740157499999996" bottom="0.78740157499999996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3A0AE-8A37-4649-8C83-52673D065F36}">
  <dimension ref="A3:O96"/>
  <sheetViews>
    <sheetView topLeftCell="A7" workbookViewId="0">
      <selection activeCell="Q26" sqref="Q26"/>
    </sheetView>
  </sheetViews>
  <sheetFormatPr baseColWidth="10" defaultRowHeight="14.5"/>
  <cols>
    <col min="1" max="1" width="4.6328125" style="429" customWidth="1"/>
    <col min="2" max="2" width="2.26953125" style="429" customWidth="1"/>
    <col min="3" max="3" width="7" style="429" customWidth="1"/>
    <col min="4" max="4" width="9.08984375" style="429" customWidth="1"/>
    <col min="5" max="5" width="5.36328125" style="429" customWidth="1"/>
    <col min="6" max="6" width="5.26953125" style="429" customWidth="1"/>
    <col min="7" max="7" width="14.08984375" style="429" customWidth="1"/>
    <col min="8" max="8" width="9" style="429" bestFit="1" customWidth="1"/>
    <col min="9" max="9" width="7.08984375" style="429" customWidth="1"/>
    <col min="10" max="10" width="5.81640625" style="429" customWidth="1"/>
    <col min="11" max="11" width="2.7265625" style="429" customWidth="1"/>
    <col min="12" max="12" width="5.08984375" style="429" customWidth="1"/>
    <col min="13" max="13" width="2.08984375" style="429" customWidth="1"/>
    <col min="14" max="14" width="4.36328125" style="429" customWidth="1"/>
    <col min="15" max="15" width="2.7265625" style="429" customWidth="1"/>
  </cols>
  <sheetData>
    <row r="3" spans="2:15">
      <c r="B3" s="201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203"/>
    </row>
    <row r="4" spans="2:15" ht="15" thickBot="1">
      <c r="B4" s="204"/>
      <c r="C4" s="200"/>
      <c r="D4" s="200"/>
      <c r="E4" s="200"/>
      <c r="F4" s="200"/>
      <c r="G4" s="200"/>
      <c r="H4" s="760" t="s">
        <v>275</v>
      </c>
      <c r="I4" s="760"/>
      <c r="J4" s="760"/>
      <c r="K4" s="760"/>
      <c r="L4" s="760"/>
      <c r="M4" s="200"/>
      <c r="N4" s="200"/>
      <c r="O4" s="205"/>
    </row>
    <row r="5" spans="2:15">
      <c r="B5" s="204"/>
      <c r="C5" s="200"/>
      <c r="D5" s="200"/>
      <c r="E5" s="200"/>
      <c r="F5" s="200"/>
      <c r="G5" s="200"/>
      <c r="H5" s="761" t="s">
        <v>16</v>
      </c>
      <c r="I5" s="431" t="s">
        <v>18</v>
      </c>
      <c r="J5" s="432"/>
      <c r="K5" s="432"/>
      <c r="L5" s="432"/>
      <c r="M5" s="433"/>
      <c r="N5" s="434"/>
      <c r="O5" s="205"/>
    </row>
    <row r="6" spans="2:15">
      <c r="B6" s="204"/>
      <c r="C6" s="200"/>
      <c r="D6" s="200"/>
      <c r="E6" s="200"/>
      <c r="F6" s="200"/>
      <c r="G6" s="200"/>
      <c r="H6" s="762"/>
      <c r="I6" s="764" t="s">
        <v>526</v>
      </c>
      <c r="J6" s="765"/>
      <c r="K6" s="765"/>
      <c r="L6" s="765"/>
      <c r="M6" s="765"/>
      <c r="N6" s="766"/>
      <c r="O6" s="205"/>
    </row>
    <row r="7" spans="2:15" ht="15" thickBot="1">
      <c r="B7" s="204"/>
      <c r="C7" s="200"/>
      <c r="D7" s="200"/>
      <c r="E7" s="200"/>
      <c r="F7" s="200"/>
      <c r="G7" s="200"/>
      <c r="H7" s="763"/>
      <c r="I7" s="767"/>
      <c r="J7" s="768"/>
      <c r="K7" s="768"/>
      <c r="L7" s="768"/>
      <c r="M7" s="768"/>
      <c r="N7" s="769"/>
      <c r="O7" s="205"/>
    </row>
    <row r="8" spans="2:15">
      <c r="B8" s="204"/>
      <c r="C8" s="435" t="s">
        <v>181</v>
      </c>
      <c r="D8" s="436"/>
      <c r="E8" s="436"/>
      <c r="F8" s="437" t="s">
        <v>276</v>
      </c>
      <c r="G8" s="438" t="s">
        <v>277</v>
      </c>
      <c r="H8" s="439"/>
      <c r="I8" s="770"/>
      <c r="J8" s="440" t="s">
        <v>278</v>
      </c>
      <c r="K8" s="441"/>
      <c r="L8" s="442" t="s">
        <v>278</v>
      </c>
      <c r="M8" s="772"/>
      <c r="N8" s="443" t="s">
        <v>279</v>
      </c>
      <c r="O8" s="205"/>
    </row>
    <row r="9" spans="2:15">
      <c r="B9" s="204"/>
      <c r="C9" s="774">
        <v>5534739</v>
      </c>
      <c r="D9" s="775"/>
      <c r="E9" s="776"/>
      <c r="F9" s="444">
        <v>60000</v>
      </c>
      <c r="G9" s="777" t="s">
        <v>280</v>
      </c>
      <c r="H9" s="778"/>
      <c r="I9" s="771"/>
      <c r="J9" s="753"/>
      <c r="K9" s="754"/>
      <c r="L9" s="754"/>
      <c r="M9" s="773"/>
      <c r="N9" s="445"/>
      <c r="O9" s="205"/>
    </row>
    <row r="10" spans="2:15">
      <c r="B10" s="204"/>
      <c r="C10" s="435" t="s">
        <v>184</v>
      </c>
      <c r="D10" s="436"/>
      <c r="E10" s="436"/>
      <c r="F10" s="436"/>
      <c r="G10" s="436"/>
      <c r="H10" s="439"/>
      <c r="I10" s="446" t="s">
        <v>281</v>
      </c>
      <c r="J10" s="755" t="s">
        <v>18</v>
      </c>
      <c r="K10" s="756"/>
      <c r="L10" s="756"/>
      <c r="M10" s="447"/>
      <c r="N10" s="448"/>
      <c r="O10" s="205"/>
    </row>
    <row r="11" spans="2:15" ht="15" thickBot="1">
      <c r="B11" s="204"/>
      <c r="C11" s="791" t="s">
        <v>525</v>
      </c>
      <c r="D11" s="792"/>
      <c r="E11" s="792"/>
      <c r="F11" s="792"/>
      <c r="G11" s="792"/>
      <c r="H11" s="793"/>
      <c r="I11" s="449"/>
      <c r="J11" s="733"/>
      <c r="K11" s="794"/>
      <c r="L11" s="794"/>
      <c r="M11" s="794"/>
      <c r="N11" s="795"/>
      <c r="O11" s="205"/>
    </row>
    <row r="12" spans="2:15">
      <c r="B12" s="204"/>
      <c r="C12" s="796"/>
      <c r="D12" s="797"/>
      <c r="E12" s="797"/>
      <c r="F12" s="797"/>
      <c r="G12" s="797"/>
      <c r="H12" s="798"/>
      <c r="I12" s="450" t="s">
        <v>281</v>
      </c>
      <c r="J12" s="755" t="s">
        <v>18</v>
      </c>
      <c r="K12" s="756"/>
      <c r="L12" s="756"/>
      <c r="M12" s="447"/>
      <c r="N12" s="448"/>
      <c r="O12" s="205"/>
    </row>
    <row r="13" spans="2:15">
      <c r="B13" s="204"/>
      <c r="C13" s="799" t="s">
        <v>282</v>
      </c>
      <c r="D13" s="800"/>
      <c r="E13" s="800"/>
      <c r="F13" s="800"/>
      <c r="G13" s="800"/>
      <c r="H13" s="801"/>
      <c r="I13" s="451"/>
      <c r="J13" s="802"/>
      <c r="K13" s="803"/>
      <c r="L13" s="803"/>
      <c r="M13" s="803"/>
      <c r="N13" s="804"/>
      <c r="O13" s="205"/>
    </row>
    <row r="14" spans="2:15">
      <c r="B14" s="204"/>
      <c r="C14" s="799"/>
      <c r="D14" s="800"/>
      <c r="E14" s="800"/>
      <c r="F14" s="800"/>
      <c r="G14" s="800"/>
      <c r="H14" s="801"/>
      <c r="I14" s="805"/>
      <c r="J14" s="452" t="s">
        <v>278</v>
      </c>
      <c r="K14" s="447"/>
      <c r="L14" s="453" t="s">
        <v>278</v>
      </c>
      <c r="M14" s="748"/>
      <c r="N14" s="454" t="s">
        <v>279</v>
      </c>
      <c r="O14" s="205"/>
    </row>
    <row r="15" spans="2:15" ht="15" thickBot="1">
      <c r="B15" s="204"/>
      <c r="C15" s="750" t="s">
        <v>283</v>
      </c>
      <c r="D15" s="751"/>
      <c r="E15" s="751"/>
      <c r="F15" s="751"/>
      <c r="G15" s="751"/>
      <c r="H15" s="752"/>
      <c r="I15" s="771"/>
      <c r="J15" s="753" t="s">
        <v>521</v>
      </c>
      <c r="K15" s="754"/>
      <c r="L15" s="754"/>
      <c r="M15" s="749"/>
      <c r="N15" s="445" t="s">
        <v>522</v>
      </c>
      <c r="O15" s="205"/>
    </row>
    <row r="16" spans="2:15">
      <c r="B16" s="204"/>
      <c r="C16" s="787" t="s">
        <v>185</v>
      </c>
      <c r="D16" s="788"/>
      <c r="E16" s="788"/>
      <c r="F16" s="434"/>
      <c r="G16" s="789" t="s">
        <v>284</v>
      </c>
      <c r="H16" s="790"/>
      <c r="I16" s="450" t="s">
        <v>285</v>
      </c>
      <c r="J16" s="755" t="s">
        <v>18</v>
      </c>
      <c r="K16" s="756"/>
      <c r="L16" s="756"/>
      <c r="M16" s="447"/>
      <c r="N16" s="448"/>
      <c r="O16" s="205"/>
    </row>
    <row r="17" spans="2:15" ht="15" thickBot="1">
      <c r="B17" s="204"/>
      <c r="C17" s="757" t="s">
        <v>510</v>
      </c>
      <c r="D17" s="758"/>
      <c r="E17" s="758"/>
      <c r="F17" s="455"/>
      <c r="G17" s="758" t="s">
        <v>511</v>
      </c>
      <c r="H17" s="759"/>
      <c r="I17" s="165" t="s">
        <v>286</v>
      </c>
      <c r="J17" s="733" t="s">
        <v>512</v>
      </c>
      <c r="K17" s="734"/>
      <c r="L17" s="734"/>
      <c r="M17" s="734"/>
      <c r="N17" s="735"/>
      <c r="O17" s="205"/>
    </row>
    <row r="18" spans="2:15">
      <c r="B18" s="204"/>
      <c r="C18" s="742" t="s">
        <v>186</v>
      </c>
      <c r="D18" s="743"/>
      <c r="E18" s="743"/>
      <c r="F18" s="743"/>
      <c r="G18" s="743"/>
      <c r="H18" s="744"/>
      <c r="I18" s="446" t="s">
        <v>281</v>
      </c>
      <c r="J18" s="736" t="s">
        <v>18</v>
      </c>
      <c r="K18" s="737"/>
      <c r="L18" s="737"/>
      <c r="M18" s="447"/>
      <c r="N18" s="448"/>
      <c r="O18" s="205"/>
    </row>
    <row r="19" spans="2:15">
      <c r="B19" s="204"/>
      <c r="C19" s="745" t="s">
        <v>444</v>
      </c>
      <c r="D19" s="746"/>
      <c r="E19" s="746"/>
      <c r="F19" s="746"/>
      <c r="G19" s="746"/>
      <c r="H19" s="747"/>
      <c r="I19" s="449" t="s">
        <v>287</v>
      </c>
      <c r="J19" s="733" t="s">
        <v>513</v>
      </c>
      <c r="K19" s="734"/>
      <c r="L19" s="734"/>
      <c r="M19" s="734"/>
      <c r="N19" s="735"/>
      <c r="O19" s="205"/>
    </row>
    <row r="20" spans="2:15">
      <c r="B20" s="204"/>
      <c r="C20" s="730"/>
      <c r="D20" s="731"/>
      <c r="E20" s="731"/>
      <c r="F20" s="731"/>
      <c r="G20" s="731"/>
      <c r="H20" s="732"/>
      <c r="I20" s="450" t="s">
        <v>281</v>
      </c>
      <c r="J20" s="736" t="s">
        <v>18</v>
      </c>
      <c r="K20" s="737"/>
      <c r="L20" s="737"/>
      <c r="M20" s="447"/>
      <c r="N20" s="448"/>
      <c r="O20" s="205"/>
    </row>
    <row r="21" spans="2:15">
      <c r="B21" s="204"/>
      <c r="C21" s="727" t="s">
        <v>52</v>
      </c>
      <c r="D21" s="728"/>
      <c r="E21" s="728"/>
      <c r="F21" s="728"/>
      <c r="G21" s="728"/>
      <c r="H21" s="729"/>
      <c r="I21" s="165" t="s">
        <v>288</v>
      </c>
      <c r="J21" s="733" t="s">
        <v>514</v>
      </c>
      <c r="K21" s="734"/>
      <c r="L21" s="734"/>
      <c r="M21" s="734"/>
      <c r="N21" s="735"/>
      <c r="O21" s="205"/>
    </row>
    <row r="22" spans="2:15">
      <c r="B22" s="204"/>
      <c r="C22" s="730"/>
      <c r="D22" s="731"/>
      <c r="E22" s="731"/>
      <c r="F22" s="731"/>
      <c r="G22" s="731"/>
      <c r="H22" s="732"/>
      <c r="I22" s="446" t="s">
        <v>281</v>
      </c>
      <c r="J22" s="736" t="s">
        <v>18</v>
      </c>
      <c r="K22" s="737"/>
      <c r="L22" s="737"/>
      <c r="M22" s="447"/>
      <c r="N22" s="448"/>
      <c r="O22" s="205"/>
    </row>
    <row r="23" spans="2:15">
      <c r="B23" s="204"/>
      <c r="C23" s="745" t="s">
        <v>53</v>
      </c>
      <c r="D23" s="746"/>
      <c r="E23" s="746"/>
      <c r="F23" s="746"/>
      <c r="G23" s="746"/>
      <c r="H23" s="747"/>
      <c r="I23" s="779" t="s">
        <v>515</v>
      </c>
      <c r="J23" s="781" t="s">
        <v>516</v>
      </c>
      <c r="K23" s="782"/>
      <c r="L23" s="782"/>
      <c r="M23" s="782"/>
      <c r="N23" s="783"/>
      <c r="O23" s="456"/>
    </row>
    <row r="24" spans="2:15">
      <c r="B24" s="204"/>
      <c r="C24" s="730"/>
      <c r="D24" s="731"/>
      <c r="E24" s="731"/>
      <c r="F24" s="731"/>
      <c r="G24" s="731"/>
      <c r="H24" s="732"/>
      <c r="I24" s="780"/>
      <c r="J24" s="784"/>
      <c r="K24" s="785"/>
      <c r="L24" s="785"/>
      <c r="M24" s="785"/>
      <c r="N24" s="786"/>
      <c r="O24" s="205"/>
    </row>
    <row r="25" spans="2:15">
      <c r="B25" s="204"/>
      <c r="C25" s="200"/>
      <c r="D25" s="200"/>
      <c r="E25" s="200"/>
      <c r="F25" s="200"/>
      <c r="G25" s="200"/>
      <c r="H25" s="200"/>
      <c r="I25" s="200"/>
      <c r="J25" s="738">
        <f ca="1">RAND()*10</f>
        <v>2.7132124860573792</v>
      </c>
      <c r="K25" s="738"/>
      <c r="L25" s="738"/>
      <c r="M25" s="738"/>
      <c r="N25" s="200"/>
      <c r="O25" s="205"/>
    </row>
    <row r="26" spans="2:15">
      <c r="B26" s="204"/>
      <c r="C26" s="739"/>
      <c r="D26" s="739"/>
      <c r="E26" s="740">
        <f>C9</f>
        <v>5534739</v>
      </c>
      <c r="F26" s="740"/>
      <c r="G26" s="740"/>
      <c r="H26" s="457">
        <f>F9</f>
        <v>60000</v>
      </c>
      <c r="I26" s="741">
        <f ca="1">RAND()*1000</f>
        <v>101.13719874354499</v>
      </c>
      <c r="J26" s="741"/>
      <c r="K26" s="741"/>
      <c r="L26" s="741"/>
      <c r="M26" s="741"/>
      <c r="N26" s="741"/>
      <c r="O26" s="205"/>
    </row>
    <row r="27" spans="2:15">
      <c r="B27" s="204"/>
      <c r="C27" s="726" t="s">
        <v>289</v>
      </c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205"/>
    </row>
    <row r="28" spans="2:15">
      <c r="B28" s="228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30"/>
    </row>
    <row r="31" spans="2:15"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2:15"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2:15"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2:15"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2:15"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2:15"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2:15"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2:15"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2:15"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2:15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2:15"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2:15"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2:15"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2:15"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2:15"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2:15"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2:15"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2:15"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2:15"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2:15"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2:15"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2:15"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2:15"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2:15"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2:15"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2:15"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2:15"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2:15"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2:15"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2:15"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2:15"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2:15"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2:15"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2:15"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2:15"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2:15"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2:15"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2:15"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2:15"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2:15"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2:15"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2:15"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2:15"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2:15"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2:15"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2:15"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2:15"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2:15"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2:15"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2:15"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2:15"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2:15"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2:15"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2:15"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2:15"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2:15"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2:15"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2:15"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2:15"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2:15"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2:15"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2:15"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2:15"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2:15"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2:15"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</sheetData>
  <mergeCells count="42">
    <mergeCell ref="C9:E9"/>
    <mergeCell ref="G9:H9"/>
    <mergeCell ref="J9:L9"/>
    <mergeCell ref="C23:H24"/>
    <mergeCell ref="I23:I24"/>
    <mergeCell ref="J23:N24"/>
    <mergeCell ref="C16:E16"/>
    <mergeCell ref="G16:H16"/>
    <mergeCell ref="J10:L10"/>
    <mergeCell ref="C11:H11"/>
    <mergeCell ref="J11:N11"/>
    <mergeCell ref="C12:H12"/>
    <mergeCell ref="J12:L12"/>
    <mergeCell ref="C13:H14"/>
    <mergeCell ref="J13:N13"/>
    <mergeCell ref="I14:I15"/>
    <mergeCell ref="H4:L4"/>
    <mergeCell ref="H5:H7"/>
    <mergeCell ref="I6:N6"/>
    <mergeCell ref="I7:N7"/>
    <mergeCell ref="I8:I9"/>
    <mergeCell ref="M8:M9"/>
    <mergeCell ref="M14:M15"/>
    <mergeCell ref="C15:H15"/>
    <mergeCell ref="J15:L15"/>
    <mergeCell ref="J16:L16"/>
    <mergeCell ref="C17:E17"/>
    <mergeCell ref="G17:H17"/>
    <mergeCell ref="J17:N17"/>
    <mergeCell ref="C18:H18"/>
    <mergeCell ref="J18:L18"/>
    <mergeCell ref="C19:H20"/>
    <mergeCell ref="J19:N19"/>
    <mergeCell ref="J20:L20"/>
    <mergeCell ref="C27:N27"/>
    <mergeCell ref="C21:H22"/>
    <mergeCell ref="J21:N21"/>
    <mergeCell ref="J22:L22"/>
    <mergeCell ref="J25:M25"/>
    <mergeCell ref="C26:D26"/>
    <mergeCell ref="E26:G26"/>
    <mergeCell ref="I26:N26"/>
  </mergeCells>
  <pageMargins left="0.7" right="0.7" top="0.78740157499999996" bottom="0.78740157499999996" header="0.3" footer="0.3"/>
  <ignoredErrors>
    <ignoredError sqref="G17 C17 J17 J19 J21 J23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4A607-EF58-46A8-BC15-A61F6942F6F5}">
  <dimension ref="A1:J36"/>
  <sheetViews>
    <sheetView topLeftCell="A22" workbookViewId="0">
      <selection activeCell="J36" sqref="A1:J36"/>
    </sheetView>
  </sheetViews>
  <sheetFormatPr baseColWidth="10" defaultRowHeight="14.5"/>
  <cols>
    <col min="1" max="1" width="2.6328125" customWidth="1"/>
    <col min="2" max="2" width="8.81640625" customWidth="1"/>
    <col min="3" max="3" width="13.453125" customWidth="1"/>
    <col min="10" max="10" width="2.81640625" customWidth="1"/>
  </cols>
  <sheetData>
    <row r="1" spans="1:10">
      <c r="A1" s="122"/>
      <c r="B1" s="122"/>
      <c r="C1" s="122"/>
      <c r="D1" s="122"/>
      <c r="E1" s="122"/>
      <c r="F1" s="122"/>
      <c r="G1" s="122"/>
      <c r="H1" s="122"/>
      <c r="I1" s="122"/>
      <c r="J1" s="122"/>
    </row>
    <row r="2" spans="1:10">
      <c r="A2" s="122"/>
      <c r="B2" s="122"/>
      <c r="C2" s="122"/>
      <c r="D2" s="122"/>
      <c r="E2" s="122"/>
      <c r="F2" s="122"/>
      <c r="G2" s="122"/>
      <c r="H2" s="122"/>
      <c r="I2" s="122"/>
      <c r="J2" s="122"/>
    </row>
    <row r="3" spans="1:10">
      <c r="A3" s="122"/>
      <c r="B3" s="122"/>
      <c r="C3" s="122"/>
      <c r="D3" s="122"/>
      <c r="E3" s="122"/>
      <c r="F3" s="122"/>
      <c r="G3" s="122"/>
      <c r="H3" s="122"/>
      <c r="I3" s="122"/>
      <c r="J3" s="122"/>
    </row>
    <row r="4" spans="1:10">
      <c r="A4" s="122"/>
      <c r="B4" s="122"/>
      <c r="C4" s="122"/>
      <c r="D4" s="122"/>
      <c r="E4" s="122"/>
      <c r="F4" s="122"/>
      <c r="G4" s="122"/>
      <c r="H4" s="122"/>
      <c r="I4" s="122"/>
      <c r="J4" s="122"/>
    </row>
    <row r="5" spans="1:10">
      <c r="A5" s="122"/>
      <c r="B5" s="122"/>
      <c r="C5" s="122"/>
      <c r="D5" s="122"/>
      <c r="E5" s="122"/>
      <c r="F5" s="122"/>
      <c r="G5" s="122"/>
      <c r="H5" s="122"/>
      <c r="I5" s="122"/>
      <c r="J5" s="122"/>
    </row>
    <row r="6" spans="1:10">
      <c r="A6" s="122"/>
      <c r="B6" s="122"/>
      <c r="C6" s="122"/>
      <c r="D6" s="122"/>
      <c r="E6" s="122"/>
      <c r="F6" s="122"/>
      <c r="G6" s="122"/>
      <c r="H6" s="122"/>
      <c r="I6" s="122"/>
      <c r="J6" s="122"/>
    </row>
    <row r="7" spans="1:10">
      <c r="A7" s="122"/>
      <c r="B7" s="122"/>
      <c r="C7" s="122"/>
      <c r="D7" s="122"/>
      <c r="E7" s="122"/>
      <c r="F7" s="122"/>
      <c r="G7" s="122"/>
      <c r="H7" s="122"/>
      <c r="I7" s="122"/>
      <c r="J7" s="122"/>
    </row>
    <row r="8" spans="1:10">
      <c r="A8" s="122"/>
      <c r="B8" s="122"/>
      <c r="C8" s="122"/>
      <c r="D8" s="122"/>
      <c r="E8" s="122"/>
      <c r="F8" s="122"/>
      <c r="G8" s="122"/>
      <c r="H8" s="122"/>
      <c r="I8" s="122"/>
      <c r="J8" s="122"/>
    </row>
    <row r="9" spans="1:10">
      <c r="A9" s="122"/>
      <c r="B9" s="122"/>
      <c r="C9" s="122"/>
      <c r="D9" s="122"/>
      <c r="E9" s="122"/>
      <c r="F9" s="122"/>
      <c r="G9" s="122"/>
      <c r="H9" s="122"/>
      <c r="I9" s="122"/>
      <c r="J9" s="122"/>
    </row>
    <row r="10" spans="1:10">
      <c r="A10" s="122"/>
      <c r="B10" s="122" t="s">
        <v>443</v>
      </c>
      <c r="C10" s="122"/>
      <c r="D10" s="122"/>
      <c r="E10" s="122"/>
      <c r="F10" s="122"/>
      <c r="G10" s="122"/>
      <c r="H10" s="122"/>
      <c r="I10" s="122"/>
      <c r="J10" s="122"/>
    </row>
    <row r="11" spans="1:10">
      <c r="A11" s="122"/>
      <c r="B11" s="122" t="s">
        <v>153</v>
      </c>
      <c r="C11" s="122"/>
      <c r="D11" s="122"/>
      <c r="E11" s="122"/>
      <c r="F11" s="122"/>
      <c r="G11" s="122"/>
      <c r="H11" s="124" t="s">
        <v>332</v>
      </c>
      <c r="I11" s="122">
        <v>94837</v>
      </c>
      <c r="J11" s="122"/>
    </row>
    <row r="12" spans="1:10">
      <c r="A12" s="122"/>
      <c r="B12" s="122" t="s">
        <v>52</v>
      </c>
      <c r="C12" s="122"/>
      <c r="D12" s="122"/>
      <c r="E12" s="122"/>
      <c r="F12" s="122"/>
      <c r="G12" s="122"/>
      <c r="H12" s="124" t="s">
        <v>333</v>
      </c>
      <c r="I12" s="122" t="s">
        <v>196</v>
      </c>
      <c r="J12" s="122"/>
    </row>
    <row r="13" spans="1:10">
      <c r="A13" s="122"/>
      <c r="B13" s="122" t="s">
        <v>53</v>
      </c>
      <c r="C13" s="122"/>
      <c r="D13" s="122"/>
      <c r="E13" s="122"/>
      <c r="F13" s="122"/>
      <c r="G13" s="122"/>
      <c r="H13" s="124" t="s">
        <v>228</v>
      </c>
      <c r="I13" s="122" t="s">
        <v>427</v>
      </c>
      <c r="J13" s="122"/>
    </row>
    <row r="14" spans="1:10">
      <c r="A14" s="122"/>
      <c r="B14" s="122"/>
      <c r="C14" s="122"/>
      <c r="D14" s="122"/>
      <c r="E14" s="122"/>
      <c r="F14" s="122"/>
      <c r="G14" s="122"/>
      <c r="H14" s="122"/>
      <c r="I14" s="122"/>
      <c r="J14" s="122"/>
    </row>
    <row r="15" spans="1:10" ht="13.5" customHeight="1">
      <c r="A15" s="122"/>
      <c r="B15" s="122"/>
      <c r="C15" s="122"/>
      <c r="D15" s="122"/>
      <c r="E15" s="122"/>
      <c r="F15" s="122"/>
      <c r="G15" s="122"/>
      <c r="H15" s="122"/>
      <c r="I15" s="122"/>
      <c r="J15" s="122"/>
    </row>
    <row r="16" spans="1:10" hidden="1"/>
    <row r="17" spans="1:10" ht="29.25" customHeight="1">
      <c r="B17" s="486" t="s">
        <v>328</v>
      </c>
      <c r="C17" s="484"/>
      <c r="D17" s="484"/>
      <c r="E17" s="484"/>
      <c r="F17" s="484"/>
      <c r="G17" s="484"/>
      <c r="H17" s="485" t="s">
        <v>329</v>
      </c>
      <c r="I17" s="485" t="s">
        <v>428</v>
      </c>
    </row>
    <row r="18" spans="1:10">
      <c r="A18" s="122"/>
      <c r="B18" s="122"/>
      <c r="C18" s="122"/>
      <c r="D18" s="122"/>
      <c r="E18" s="122"/>
      <c r="F18" s="122"/>
      <c r="G18" s="122"/>
      <c r="H18" s="122"/>
      <c r="I18" s="122"/>
      <c r="J18" s="122"/>
    </row>
    <row r="19" spans="1:10">
      <c r="A19" s="122"/>
      <c r="B19" s="487" t="s">
        <v>326</v>
      </c>
      <c r="C19" s="487" t="s">
        <v>232</v>
      </c>
      <c r="D19" s="487"/>
      <c r="E19" s="487"/>
      <c r="F19" s="487" t="s">
        <v>11</v>
      </c>
      <c r="G19" s="487" t="s">
        <v>91</v>
      </c>
      <c r="H19" s="487" t="s">
        <v>234</v>
      </c>
      <c r="I19" s="487" t="s">
        <v>334</v>
      </c>
      <c r="J19" s="122"/>
    </row>
    <row r="20" spans="1:10">
      <c r="A20" s="122"/>
      <c r="B20" s="488">
        <v>1</v>
      </c>
      <c r="C20" s="122" t="s">
        <v>335</v>
      </c>
      <c r="D20" s="122"/>
      <c r="E20" s="122"/>
      <c r="F20" s="122">
        <v>20</v>
      </c>
      <c r="G20" s="490">
        <v>35.35</v>
      </c>
      <c r="H20" s="490">
        <f>F20*G20</f>
        <v>707</v>
      </c>
      <c r="I20" s="491">
        <v>13</v>
      </c>
      <c r="J20" s="122"/>
    </row>
    <row r="21" spans="1:10">
      <c r="A21" s="122"/>
      <c r="B21" s="488">
        <v>2</v>
      </c>
      <c r="C21" s="122" t="s">
        <v>347</v>
      </c>
      <c r="D21" s="122"/>
      <c r="E21" s="122"/>
      <c r="F21" s="122">
        <v>30</v>
      </c>
      <c r="G21" s="490">
        <v>53.1</v>
      </c>
      <c r="H21" s="490">
        <f>F21*G21</f>
        <v>1593</v>
      </c>
      <c r="I21" s="131">
        <v>13</v>
      </c>
      <c r="J21" s="122"/>
    </row>
    <row r="22" spans="1:10">
      <c r="A22" s="122"/>
      <c r="B22" s="488"/>
      <c r="C22" s="122"/>
      <c r="D22" s="122"/>
      <c r="E22" s="122"/>
      <c r="F22" s="122"/>
      <c r="G22" s="490"/>
      <c r="H22" s="490"/>
      <c r="I22" s="131"/>
      <c r="J22" s="122"/>
    </row>
    <row r="23" spans="1:10">
      <c r="A23" s="122"/>
      <c r="B23" s="122"/>
      <c r="C23" s="122"/>
      <c r="D23" s="122"/>
      <c r="E23" s="122"/>
      <c r="F23" s="122"/>
      <c r="G23" s="122"/>
      <c r="H23" s="122"/>
      <c r="I23" s="122"/>
      <c r="J23" s="122"/>
    </row>
    <row r="24" spans="1:10">
      <c r="A24" s="122"/>
      <c r="B24" s="122"/>
      <c r="C24" s="122"/>
      <c r="D24" s="122"/>
      <c r="E24" s="122"/>
      <c r="F24" s="122"/>
      <c r="G24" s="122"/>
      <c r="H24" s="122"/>
      <c r="I24" s="122"/>
      <c r="J24" s="122"/>
    </row>
    <row r="25" spans="1:10">
      <c r="A25" s="122"/>
      <c r="B25" s="122"/>
      <c r="C25" s="122"/>
      <c r="D25" s="122"/>
      <c r="E25" s="122"/>
      <c r="F25" s="122"/>
      <c r="G25" s="122"/>
      <c r="H25" s="122"/>
      <c r="I25" s="122"/>
      <c r="J25" s="122"/>
    </row>
    <row r="26" spans="1:10">
      <c r="A26" s="122"/>
      <c r="B26" s="122"/>
      <c r="C26" s="122"/>
      <c r="D26" s="122"/>
      <c r="E26" s="122"/>
      <c r="F26" s="602" t="s">
        <v>336</v>
      </c>
      <c r="G26" s="602"/>
      <c r="H26" s="490">
        <f>SUM(H20:H22)</f>
        <v>2300</v>
      </c>
      <c r="I26" s="122" t="s">
        <v>16</v>
      </c>
      <c r="J26" s="122"/>
    </row>
    <row r="27" spans="1:10">
      <c r="A27" s="122"/>
      <c r="B27" s="122"/>
      <c r="C27" s="122"/>
      <c r="D27" s="122"/>
      <c r="E27" s="122"/>
      <c r="F27" s="122"/>
      <c r="G27" s="124" t="s">
        <v>12</v>
      </c>
      <c r="H27" s="490">
        <f>H26*13%</f>
        <v>299</v>
      </c>
      <c r="I27" s="122" t="s">
        <v>16</v>
      </c>
      <c r="J27" s="122"/>
    </row>
    <row r="28" spans="1:10">
      <c r="A28" s="122"/>
      <c r="B28" s="122"/>
      <c r="C28" s="122"/>
      <c r="D28" s="122"/>
      <c r="E28" s="122"/>
      <c r="F28" s="619" t="s">
        <v>337</v>
      </c>
      <c r="G28" s="619"/>
      <c r="H28" s="492">
        <f>H26+H27</f>
        <v>2599</v>
      </c>
      <c r="I28" s="135" t="s">
        <v>16</v>
      </c>
      <c r="J28" s="122"/>
    </row>
    <row r="29" spans="1:10">
      <c r="A29" s="122"/>
      <c r="B29" s="122"/>
      <c r="C29" s="122"/>
      <c r="D29" s="122"/>
      <c r="E29" s="122"/>
      <c r="F29" s="122"/>
      <c r="G29" s="124"/>
      <c r="H29" s="122"/>
      <c r="I29" s="122"/>
      <c r="J29" s="122"/>
    </row>
    <row r="30" spans="1:10">
      <c r="A30" s="122"/>
      <c r="B30" s="122"/>
      <c r="C30" s="122"/>
      <c r="D30" s="122"/>
      <c r="E30" s="122"/>
      <c r="F30" s="122"/>
      <c r="G30" s="122"/>
      <c r="H30" s="122"/>
      <c r="I30" s="122"/>
      <c r="J30" s="122"/>
    </row>
    <row r="31" spans="1:10">
      <c r="A31" s="122"/>
      <c r="B31" s="122"/>
      <c r="C31" s="122"/>
      <c r="D31" s="122"/>
      <c r="E31" s="122"/>
      <c r="F31" s="122"/>
      <c r="G31" s="122"/>
      <c r="H31" s="122"/>
      <c r="I31" s="122"/>
      <c r="J31" s="122"/>
    </row>
    <row r="32" spans="1:10">
      <c r="A32" s="122"/>
      <c r="B32" s="122"/>
      <c r="C32" s="122"/>
      <c r="D32" s="122"/>
      <c r="E32" s="122"/>
      <c r="F32" s="122"/>
      <c r="G32" s="122"/>
      <c r="H32" s="122"/>
      <c r="I32" s="122"/>
      <c r="J32" s="122"/>
    </row>
    <row r="33" spans="1:10">
      <c r="A33" s="122"/>
      <c r="B33" s="489"/>
      <c r="C33" s="489"/>
      <c r="D33" s="489"/>
      <c r="E33" s="489"/>
      <c r="F33" s="489"/>
      <c r="G33" s="489"/>
      <c r="H33" s="489"/>
      <c r="I33" s="489"/>
      <c r="J33" s="122"/>
    </row>
    <row r="34" spans="1:10">
      <c r="A34" s="122"/>
      <c r="B34" s="122" t="s">
        <v>338</v>
      </c>
      <c r="C34" s="122"/>
      <c r="D34" s="122"/>
      <c r="E34" s="122"/>
      <c r="F34" s="122"/>
      <c r="G34" s="122"/>
      <c r="H34" s="122"/>
      <c r="I34" s="122"/>
      <c r="J34" s="122"/>
    </row>
    <row r="35" spans="1:10">
      <c r="A35" s="122"/>
      <c r="B35" s="122" t="s">
        <v>331</v>
      </c>
      <c r="C35" s="122"/>
      <c r="D35" s="122"/>
      <c r="E35" s="122"/>
      <c r="F35" s="122"/>
      <c r="G35" s="122"/>
      <c r="H35" s="122"/>
      <c r="I35" s="122"/>
      <c r="J35" s="122"/>
    </row>
    <row r="36" spans="1:10">
      <c r="A36" s="122"/>
      <c r="B36" s="122" t="s">
        <v>339</v>
      </c>
      <c r="C36" s="122"/>
      <c r="D36" s="122"/>
      <c r="E36" s="122"/>
      <c r="F36" s="122"/>
      <c r="G36" s="122"/>
      <c r="H36" s="122"/>
      <c r="I36" s="122"/>
      <c r="J36" s="122"/>
    </row>
  </sheetData>
  <mergeCells count="2">
    <mergeCell ref="F28:G28"/>
    <mergeCell ref="F26:G26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EB7FC-69B0-4445-935F-C9D2E3EB8509}">
  <dimension ref="A1:G34"/>
  <sheetViews>
    <sheetView topLeftCell="A19" workbookViewId="0">
      <selection activeCell="G33" sqref="A1:G33"/>
    </sheetView>
  </sheetViews>
  <sheetFormatPr baseColWidth="10" defaultRowHeight="14.5"/>
  <cols>
    <col min="4" max="5" width="15.08984375" customWidth="1"/>
  </cols>
  <sheetData>
    <row r="1" spans="1:7" ht="23.5">
      <c r="A1" s="251" t="s">
        <v>115</v>
      </c>
      <c r="B1" s="252"/>
      <c r="C1" s="252"/>
      <c r="D1" s="253"/>
      <c r="E1" s="253" t="s">
        <v>118</v>
      </c>
      <c r="F1" s="253"/>
      <c r="G1" s="254"/>
    </row>
    <row r="2" spans="1:7" ht="3" customHeight="1">
      <c r="A2" s="235"/>
      <c r="B2" s="40"/>
      <c r="C2" s="242"/>
      <c r="D2" s="241"/>
      <c r="E2" s="242"/>
      <c r="F2" s="242"/>
      <c r="G2" s="249"/>
    </row>
    <row r="3" spans="1:7" ht="18.5">
      <c r="A3" s="243" t="s">
        <v>114</v>
      </c>
      <c r="B3" s="240"/>
      <c r="C3" s="240"/>
      <c r="D3" s="241"/>
      <c r="E3" s="241" t="s">
        <v>119</v>
      </c>
      <c r="F3" s="241"/>
      <c r="G3" s="248"/>
    </row>
    <row r="4" spans="1:7">
      <c r="A4" s="235"/>
      <c r="B4" s="40"/>
      <c r="C4" s="40"/>
      <c r="D4" s="241"/>
      <c r="E4" s="241" t="s">
        <v>120</v>
      </c>
      <c r="F4" s="241"/>
      <c r="G4" s="248"/>
    </row>
    <row r="5" spans="1:7">
      <c r="A5" s="235"/>
      <c r="B5" s="40"/>
      <c r="C5" s="40"/>
      <c r="D5" s="40"/>
      <c r="E5" s="40"/>
      <c r="F5" s="40"/>
      <c r="G5" s="236"/>
    </row>
    <row r="6" spans="1:7">
      <c r="A6" s="235"/>
      <c r="B6" s="40"/>
      <c r="C6" s="40"/>
      <c r="D6" s="40"/>
      <c r="E6" s="40"/>
      <c r="F6" s="40"/>
      <c r="G6" s="236"/>
    </row>
    <row r="7" spans="1:7">
      <c r="A7" s="235" t="s">
        <v>528</v>
      </c>
      <c r="B7" s="40"/>
      <c r="C7" s="40"/>
      <c r="D7" s="40"/>
      <c r="E7" s="40"/>
      <c r="F7" s="40"/>
      <c r="G7" s="236"/>
    </row>
    <row r="8" spans="1:7">
      <c r="A8" s="235" t="s">
        <v>195</v>
      </c>
      <c r="B8" s="40"/>
      <c r="C8" s="40"/>
      <c r="D8" s="40"/>
      <c r="E8" s="40"/>
      <c r="F8" s="40"/>
      <c r="G8" s="236"/>
    </row>
    <row r="9" spans="1:7">
      <c r="A9" s="235" t="s">
        <v>52</v>
      </c>
      <c r="B9" s="40"/>
      <c r="C9" s="40"/>
      <c r="D9" s="40"/>
      <c r="E9" s="40"/>
      <c r="F9" s="40"/>
      <c r="G9" s="236"/>
    </row>
    <row r="10" spans="1:7">
      <c r="A10" s="235" t="s">
        <v>53</v>
      </c>
      <c r="B10" s="40"/>
      <c r="C10" s="40"/>
      <c r="D10" s="40"/>
      <c r="E10" s="40"/>
      <c r="F10" s="40"/>
      <c r="G10" s="236"/>
    </row>
    <row r="11" spans="1:7">
      <c r="A11" s="235"/>
      <c r="B11" s="40"/>
      <c r="C11" s="40"/>
      <c r="D11" s="40"/>
      <c r="E11" s="40"/>
      <c r="F11" s="40"/>
      <c r="G11" s="236"/>
    </row>
    <row r="12" spans="1:7">
      <c r="A12" s="235"/>
      <c r="B12" s="40"/>
      <c r="C12" s="40"/>
      <c r="D12" s="40"/>
      <c r="E12" s="40" t="s">
        <v>57</v>
      </c>
      <c r="F12" s="40">
        <v>4948</v>
      </c>
      <c r="G12" s="236"/>
    </row>
    <row r="13" spans="1:7">
      <c r="A13" s="235"/>
      <c r="B13" s="40"/>
      <c r="C13" s="40"/>
      <c r="D13" s="40"/>
      <c r="E13" s="40" t="s">
        <v>1</v>
      </c>
      <c r="F13" s="40">
        <v>23484</v>
      </c>
      <c r="G13" s="236"/>
    </row>
    <row r="14" spans="1:7">
      <c r="A14" s="235"/>
      <c r="B14" s="40"/>
      <c r="C14" s="40"/>
      <c r="D14" s="40"/>
      <c r="E14" s="40" t="s">
        <v>121</v>
      </c>
      <c r="F14" s="40" t="s">
        <v>196</v>
      </c>
      <c r="G14" s="236"/>
    </row>
    <row r="15" spans="1:7">
      <c r="A15" s="235"/>
      <c r="B15" s="40"/>
      <c r="C15" s="40"/>
      <c r="D15" s="40"/>
      <c r="E15" s="40" t="s">
        <v>56</v>
      </c>
      <c r="F15" s="40" t="s">
        <v>427</v>
      </c>
      <c r="G15" s="236"/>
    </row>
    <row r="16" spans="1:7">
      <c r="A16" s="235"/>
      <c r="B16" s="40"/>
      <c r="C16" s="40"/>
      <c r="D16" s="40"/>
      <c r="E16" s="40"/>
      <c r="F16" s="40"/>
      <c r="G16" s="236"/>
    </row>
    <row r="17" spans="1:7">
      <c r="A17" s="235" t="s">
        <v>116</v>
      </c>
      <c r="B17" s="40" t="s">
        <v>203</v>
      </c>
      <c r="C17" s="40"/>
      <c r="D17" s="40"/>
      <c r="E17" s="122"/>
      <c r="F17" s="40" t="s">
        <v>122</v>
      </c>
      <c r="G17" s="236"/>
    </row>
    <row r="18" spans="1:7">
      <c r="A18" s="235" t="s">
        <v>117</v>
      </c>
      <c r="B18" s="40" t="s">
        <v>323</v>
      </c>
      <c r="C18" s="40"/>
      <c r="D18" s="40"/>
      <c r="E18" s="122"/>
      <c r="F18" s="40" t="s">
        <v>427</v>
      </c>
      <c r="G18" s="236"/>
    </row>
    <row r="19" spans="1:7">
      <c r="A19" s="235"/>
      <c r="B19" s="40"/>
      <c r="C19" s="40"/>
      <c r="D19" s="40"/>
      <c r="E19" s="40"/>
      <c r="G19" s="236"/>
    </row>
    <row r="20" spans="1:7">
      <c r="A20" s="235"/>
      <c r="B20" s="40"/>
      <c r="C20" s="40"/>
      <c r="D20" s="40"/>
      <c r="E20" s="40"/>
      <c r="F20" s="40"/>
      <c r="G20" s="236"/>
    </row>
    <row r="21" spans="1:7">
      <c r="A21" s="244" t="s">
        <v>89</v>
      </c>
      <c r="B21" s="245" t="s">
        <v>123</v>
      </c>
      <c r="C21" s="245"/>
      <c r="D21" s="245"/>
      <c r="E21" s="245"/>
      <c r="F21" s="245" t="s">
        <v>124</v>
      </c>
      <c r="G21" s="248"/>
    </row>
    <row r="22" spans="1:7">
      <c r="A22" s="235">
        <v>1</v>
      </c>
      <c r="B22" s="40" t="s">
        <v>324</v>
      </c>
      <c r="C22" s="40"/>
      <c r="D22" s="40"/>
      <c r="E22" s="40"/>
      <c r="F22" s="493">
        <v>25</v>
      </c>
      <c r="G22" s="236" t="s">
        <v>16</v>
      </c>
    </row>
    <row r="23" spans="1:7">
      <c r="A23" s="235"/>
      <c r="B23" s="40"/>
      <c r="C23" s="40"/>
      <c r="D23" s="40"/>
      <c r="E23" s="40"/>
      <c r="F23" s="40"/>
      <c r="G23" s="236"/>
    </row>
    <row r="24" spans="1:7">
      <c r="A24" s="235"/>
      <c r="B24" s="40"/>
      <c r="C24" s="40"/>
      <c r="D24" s="40"/>
      <c r="E24" s="40"/>
      <c r="F24" s="40"/>
      <c r="G24" s="236"/>
    </row>
    <row r="25" spans="1:7">
      <c r="A25" s="235"/>
      <c r="B25" s="40"/>
      <c r="C25" s="40"/>
      <c r="D25" s="40"/>
      <c r="E25" s="40"/>
      <c r="F25" s="40"/>
      <c r="G25" s="236"/>
    </row>
    <row r="26" spans="1:7" ht="15" thickBot="1">
      <c r="A26" s="246"/>
      <c r="B26" s="42"/>
      <c r="C26" s="42"/>
      <c r="D26" s="42"/>
      <c r="E26" s="42"/>
      <c r="F26" s="42"/>
      <c r="G26" s="250"/>
    </row>
    <row r="27" spans="1:7">
      <c r="A27" s="235"/>
      <c r="B27" s="40"/>
      <c r="C27" s="40"/>
      <c r="D27" s="40"/>
      <c r="E27" s="40"/>
      <c r="F27" s="40"/>
      <c r="G27" s="236"/>
    </row>
    <row r="28" spans="1:7">
      <c r="A28" s="235"/>
      <c r="B28" s="40"/>
      <c r="C28" s="40"/>
      <c r="D28" s="40"/>
      <c r="E28" s="40" t="s">
        <v>125</v>
      </c>
      <c r="F28" s="493">
        <v>25</v>
      </c>
      <c r="G28" s="236" t="s">
        <v>16</v>
      </c>
    </row>
    <row r="29" spans="1:7">
      <c r="A29" s="235"/>
      <c r="B29" s="40"/>
      <c r="C29" s="40"/>
      <c r="D29" s="40"/>
      <c r="E29" s="40" t="s">
        <v>350</v>
      </c>
      <c r="F29" s="493">
        <f>F28*0.2</f>
        <v>5</v>
      </c>
      <c r="G29" s="236" t="s">
        <v>16</v>
      </c>
    </row>
    <row r="30" spans="1:7" ht="18.5">
      <c r="A30" s="235"/>
      <c r="B30" s="40"/>
      <c r="C30" s="40"/>
      <c r="D30" s="40"/>
      <c r="E30" s="247" t="s">
        <v>126</v>
      </c>
      <c r="F30" s="494">
        <f>F28+F29</f>
        <v>30</v>
      </c>
      <c r="G30" s="495" t="s">
        <v>16</v>
      </c>
    </row>
    <row r="31" spans="1:7">
      <c r="A31" s="235"/>
      <c r="B31" s="40"/>
      <c r="C31" s="40"/>
      <c r="D31" s="40"/>
      <c r="E31" s="40"/>
      <c r="F31" s="40"/>
      <c r="G31" s="236"/>
    </row>
    <row r="32" spans="1:7">
      <c r="A32" s="40"/>
      <c r="B32" s="40"/>
      <c r="C32" s="40"/>
      <c r="D32" s="40"/>
      <c r="E32" s="40"/>
      <c r="F32" s="40"/>
      <c r="G32" s="236"/>
    </row>
    <row r="33" spans="1:7">
      <c r="A33" s="40"/>
      <c r="B33" s="122"/>
      <c r="C33" s="122"/>
      <c r="D33" s="122"/>
      <c r="E33" s="122"/>
      <c r="F33" s="122"/>
      <c r="G33" s="122"/>
    </row>
    <row r="34" spans="1:7">
      <c r="A34" s="122"/>
      <c r="B34" s="122"/>
      <c r="C34" s="122"/>
      <c r="D34" s="122"/>
      <c r="E34" s="122"/>
      <c r="F34" s="122"/>
      <c r="G34" s="12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34"/>
  <dimension ref="A1"/>
  <sheetViews>
    <sheetView showGridLines="0" workbookViewId="0">
      <selection activeCell="D25" sqref="A2:D25"/>
    </sheetView>
  </sheetViews>
  <sheetFormatPr baseColWidth="10" defaultRowHeight="14.5"/>
  <sheetData/>
  <phoneticPr fontId="2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BC48-9917-4B4D-9A75-6D7C643D7CB2}">
  <dimension ref="A1:M41"/>
  <sheetViews>
    <sheetView topLeftCell="A24" workbookViewId="0">
      <selection activeCell="K40" sqref="A1:K40"/>
    </sheetView>
  </sheetViews>
  <sheetFormatPr baseColWidth="10" defaultColWidth="10.6328125" defaultRowHeight="14.5"/>
  <cols>
    <col min="1" max="1" width="2.36328125" style="30" customWidth="1"/>
    <col min="2" max="3" width="10.6328125" style="30"/>
    <col min="4" max="8" width="7.36328125" style="30" customWidth="1"/>
    <col min="9" max="9" width="10" style="30" customWidth="1"/>
    <col min="10" max="10" width="11.6328125" style="30" customWidth="1"/>
    <col min="11" max="11" width="2.36328125" style="30" customWidth="1"/>
    <col min="12" max="16384" width="10.6328125" style="30"/>
  </cols>
  <sheetData>
    <row r="1" spans="1:11" ht="6" customHeight="1">
      <c r="A1" s="605"/>
      <c r="B1" s="606"/>
      <c r="C1" s="606"/>
      <c r="D1" s="51"/>
      <c r="E1" s="606"/>
      <c r="F1" s="606"/>
      <c r="G1" s="51"/>
      <c r="H1" s="51"/>
      <c r="I1" s="51"/>
      <c r="J1" s="51"/>
      <c r="K1" s="35"/>
    </row>
    <row r="2" spans="1:11" ht="14.4" customHeight="1">
      <c r="A2" s="49"/>
      <c r="B2" s="600" t="s">
        <v>443</v>
      </c>
      <c r="C2" s="600"/>
      <c r="D2" s="600"/>
      <c r="E2" s="53"/>
      <c r="F2" s="53"/>
      <c r="G2" s="53"/>
      <c r="H2" s="39"/>
      <c r="I2" s="607" t="s">
        <v>155</v>
      </c>
      <c r="J2" s="607"/>
      <c r="K2" s="45"/>
    </row>
    <row r="3" spans="1:11" ht="14.4" customHeight="1">
      <c r="A3" s="49"/>
      <c r="B3" s="600" t="s">
        <v>153</v>
      </c>
      <c r="C3" s="600"/>
      <c r="D3" s="600"/>
      <c r="E3" s="53"/>
      <c r="F3" s="53"/>
      <c r="G3" s="53"/>
      <c r="H3" s="39"/>
      <c r="I3" s="608" t="s">
        <v>158</v>
      </c>
      <c r="J3" s="608"/>
      <c r="K3" s="45"/>
    </row>
    <row r="4" spans="1:11" ht="14.4" customHeight="1">
      <c r="A4" s="54"/>
      <c r="B4" s="600" t="s">
        <v>52</v>
      </c>
      <c r="C4" s="600"/>
      <c r="D4" s="600"/>
      <c r="E4" s="53"/>
      <c r="F4" s="53"/>
      <c r="G4" s="53"/>
      <c r="H4" s="39"/>
      <c r="I4" s="601" t="s">
        <v>127</v>
      </c>
      <c r="J4" s="601"/>
      <c r="K4" s="45"/>
    </row>
    <row r="5" spans="1:11" ht="14.4" customHeight="1">
      <c r="A5" s="46"/>
      <c r="B5" s="39" t="s">
        <v>53</v>
      </c>
      <c r="C5" s="39"/>
      <c r="D5" s="44"/>
      <c r="E5" s="47"/>
      <c r="F5" s="44"/>
      <c r="G5" s="47"/>
      <c r="H5" s="44"/>
      <c r="I5" s="602" t="s">
        <v>128</v>
      </c>
      <c r="J5" s="602"/>
      <c r="K5" s="34"/>
    </row>
    <row r="6" spans="1:11" ht="14.4" customHeight="1">
      <c r="A6" s="603"/>
      <c r="B6" s="585"/>
      <c r="C6" s="585"/>
      <c r="D6" s="44"/>
      <c r="E6" s="585"/>
      <c r="F6" s="585"/>
      <c r="G6" s="44"/>
      <c r="H6" s="44"/>
      <c r="I6" s="44"/>
      <c r="J6" s="44"/>
      <c r="K6" s="34"/>
    </row>
    <row r="7" spans="1:11" ht="14.4" customHeight="1">
      <c r="A7" s="590"/>
      <c r="B7" s="591"/>
      <c r="C7" s="591"/>
      <c r="D7" s="43"/>
      <c r="E7" s="592"/>
      <c r="F7" s="592"/>
      <c r="G7" s="43"/>
      <c r="H7" s="43"/>
      <c r="I7" s="43"/>
      <c r="J7" s="43"/>
      <c r="K7" s="48"/>
    </row>
    <row r="8" spans="1:11" ht="14.4" customHeight="1">
      <c r="A8" s="604"/>
      <c r="B8" s="594"/>
      <c r="C8" s="594"/>
      <c r="D8" s="594"/>
      <c r="E8" s="594"/>
      <c r="F8" s="594"/>
      <c r="G8" s="44"/>
      <c r="H8" s="44"/>
      <c r="I8" s="44"/>
      <c r="J8" s="44"/>
      <c r="K8" s="34"/>
    </row>
    <row r="9" spans="1:11" ht="14.4" customHeight="1">
      <c r="A9" s="71" t="s">
        <v>69</v>
      </c>
      <c r="B9" s="62" t="s">
        <v>292</v>
      </c>
      <c r="C9" s="62"/>
      <c r="D9" s="44"/>
      <c r="E9" s="585"/>
      <c r="F9" s="585"/>
      <c r="G9" s="44"/>
      <c r="H9" s="47"/>
      <c r="I9" s="44"/>
      <c r="J9" s="47"/>
      <c r="K9" s="34"/>
    </row>
    <row r="10" spans="1:11" ht="14.4" customHeight="1">
      <c r="A10" s="71" t="s">
        <v>69</v>
      </c>
      <c r="B10" s="62" t="s">
        <v>293</v>
      </c>
      <c r="C10" s="62"/>
      <c r="D10" s="44"/>
      <c r="E10" s="585"/>
      <c r="F10" s="585"/>
      <c r="G10" s="44"/>
      <c r="H10" s="74"/>
      <c r="I10" s="75" t="s">
        <v>329</v>
      </c>
      <c r="J10" s="74" t="s">
        <v>429</v>
      </c>
      <c r="K10" s="34"/>
    </row>
    <row r="11" spans="1:11" ht="14.4" customHeight="1">
      <c r="A11" s="71" t="s">
        <v>69</v>
      </c>
      <c r="B11" s="62" t="s">
        <v>294</v>
      </c>
      <c r="C11" s="62"/>
      <c r="D11" s="62"/>
      <c r="E11" s="594"/>
      <c r="F11" s="594"/>
      <c r="G11" s="44"/>
      <c r="H11" s="76"/>
      <c r="I11" s="77" t="s">
        <v>57</v>
      </c>
      <c r="J11" s="76">
        <v>21005372</v>
      </c>
      <c r="K11" s="34"/>
    </row>
    <row r="12" spans="1:11" ht="14.4" customHeight="1">
      <c r="A12" s="49"/>
      <c r="B12" s="44"/>
      <c r="C12" s="44"/>
      <c r="D12" s="44"/>
      <c r="E12" s="44"/>
      <c r="F12" s="44"/>
      <c r="G12" s="44"/>
      <c r="H12" s="78"/>
      <c r="I12" s="75" t="s">
        <v>1</v>
      </c>
      <c r="J12" s="74">
        <v>14384</v>
      </c>
      <c r="K12" s="34"/>
    </row>
    <row r="13" spans="1:11" ht="14.4" customHeight="1">
      <c r="A13" s="49"/>
      <c r="B13" s="44"/>
      <c r="C13" s="44"/>
      <c r="D13" s="44"/>
      <c r="E13" s="44"/>
      <c r="F13" s="44"/>
      <c r="G13" s="44"/>
      <c r="H13" s="78"/>
      <c r="I13" s="75" t="s">
        <v>121</v>
      </c>
      <c r="J13" s="74" t="s">
        <v>290</v>
      </c>
      <c r="K13" s="34"/>
    </row>
    <row r="14" spans="1:11" ht="14.4" customHeight="1">
      <c r="A14" s="55"/>
      <c r="B14" s="458" t="s">
        <v>295</v>
      </c>
      <c r="C14" s="56"/>
      <c r="D14" s="56"/>
      <c r="E14" s="56"/>
      <c r="F14" s="62"/>
      <c r="G14" s="62"/>
      <c r="H14" s="599"/>
      <c r="I14" s="599"/>
      <c r="J14" s="599"/>
      <c r="K14" s="34"/>
    </row>
    <row r="15" spans="1:11" ht="14.4" customHeight="1">
      <c r="A15" s="49"/>
      <c r="B15" s="44"/>
      <c r="C15" s="596"/>
      <c r="D15" s="596"/>
      <c r="E15" s="596"/>
      <c r="F15" s="596"/>
      <c r="G15" s="44"/>
      <c r="H15" s="44"/>
      <c r="I15" s="585"/>
      <c r="J15" s="585"/>
      <c r="K15" s="34"/>
    </row>
    <row r="16" spans="1:11" ht="4.5" customHeight="1">
      <c r="A16" s="590"/>
      <c r="B16" s="591"/>
      <c r="C16" s="591"/>
      <c r="D16" s="43"/>
      <c r="E16" s="592"/>
      <c r="F16" s="592"/>
      <c r="G16" s="43"/>
      <c r="H16" s="43"/>
      <c r="I16" s="43"/>
      <c r="J16" s="43"/>
      <c r="K16" s="48"/>
    </row>
    <row r="17" spans="1:13" ht="14.4" customHeight="1">
      <c r="A17" s="90"/>
      <c r="B17" s="95" t="s">
        <v>11</v>
      </c>
      <c r="C17" s="596" t="s">
        <v>4</v>
      </c>
      <c r="D17" s="596"/>
      <c r="E17" s="596"/>
      <c r="F17" s="596"/>
      <c r="G17" s="597" t="s">
        <v>71</v>
      </c>
      <c r="H17" s="597"/>
      <c r="I17" s="598" t="s">
        <v>72</v>
      </c>
      <c r="J17" s="598"/>
      <c r="K17" s="34"/>
    </row>
    <row r="18" spans="1:13" ht="5.25" customHeight="1">
      <c r="A18" s="49"/>
      <c r="B18" s="44"/>
      <c r="C18" s="585"/>
      <c r="D18" s="585"/>
      <c r="E18" s="585"/>
      <c r="F18" s="585"/>
      <c r="G18" s="94"/>
      <c r="H18" s="94"/>
      <c r="I18" s="44"/>
      <c r="J18" s="94"/>
      <c r="K18" s="34"/>
    </row>
    <row r="19" spans="1:13" ht="14.4" customHeight="1">
      <c r="A19" s="57"/>
      <c r="B19" s="58">
        <v>5</v>
      </c>
      <c r="C19" s="594" t="s">
        <v>55</v>
      </c>
      <c r="D19" s="594"/>
      <c r="E19" s="594"/>
      <c r="F19" s="594"/>
      <c r="G19" s="84"/>
      <c r="H19" s="59">
        <v>9.9</v>
      </c>
      <c r="I19" s="44"/>
      <c r="J19" s="73">
        <f>H19*B19</f>
        <v>49.5</v>
      </c>
      <c r="K19" s="34"/>
    </row>
    <row r="20" spans="1:13" ht="14.4" customHeight="1">
      <c r="A20" s="60"/>
      <c r="B20" s="61"/>
      <c r="C20" s="62"/>
      <c r="D20" s="62"/>
      <c r="E20" s="62"/>
      <c r="F20" s="62"/>
      <c r="G20" s="84"/>
      <c r="H20" s="59"/>
      <c r="I20" s="59"/>
      <c r="J20" s="59"/>
      <c r="K20" s="34"/>
    </row>
    <row r="21" spans="1:13" ht="14.4" customHeight="1">
      <c r="A21" s="60"/>
      <c r="B21" s="61"/>
      <c r="C21" s="62"/>
      <c r="D21" s="62"/>
      <c r="E21" s="62"/>
      <c r="F21" s="62"/>
      <c r="G21" s="63"/>
      <c r="H21" s="64"/>
      <c r="I21" s="594"/>
      <c r="J21" s="594"/>
      <c r="K21" s="34"/>
    </row>
    <row r="22" spans="1:13" ht="5.25" customHeight="1" thickBot="1">
      <c r="A22" s="65"/>
      <c r="B22" s="66"/>
      <c r="C22" s="67"/>
      <c r="D22" s="67"/>
      <c r="E22" s="67"/>
      <c r="F22" s="67"/>
      <c r="G22" s="68"/>
      <c r="H22" s="69"/>
      <c r="I22" s="595"/>
      <c r="J22" s="595"/>
      <c r="K22" s="50"/>
    </row>
    <row r="23" spans="1:13" ht="14.4" customHeight="1">
      <c r="A23" s="49"/>
      <c r="B23" s="44"/>
      <c r="C23" s="585"/>
      <c r="D23" s="585"/>
      <c r="E23" s="585"/>
      <c r="F23" s="585"/>
      <c r="G23" s="593" t="s">
        <v>54</v>
      </c>
      <c r="H23" s="593"/>
      <c r="I23" s="83" t="s">
        <v>16</v>
      </c>
      <c r="J23" s="73">
        <f>SUM(I19:J22)</f>
        <v>49.5</v>
      </c>
      <c r="K23" s="34"/>
    </row>
    <row r="24" spans="1:13" ht="14.4" customHeight="1">
      <c r="A24" s="70"/>
      <c r="B24" s="64"/>
      <c r="C24" s="594"/>
      <c r="D24" s="594"/>
      <c r="E24" s="594"/>
      <c r="F24" s="594"/>
      <c r="G24" s="594" t="s">
        <v>70</v>
      </c>
      <c r="H24" s="594"/>
      <c r="I24" s="83" t="s">
        <v>16</v>
      </c>
      <c r="J24" s="73">
        <f>SUM(J23/5)</f>
        <v>9.9</v>
      </c>
      <c r="K24" s="36"/>
    </row>
    <row r="25" spans="1:13" ht="14.4" customHeight="1">
      <c r="A25" s="49"/>
      <c r="B25" s="44"/>
      <c r="C25" s="585"/>
      <c r="D25" s="585"/>
      <c r="E25" s="585"/>
      <c r="F25" s="585"/>
      <c r="G25" s="586" t="s">
        <v>65</v>
      </c>
      <c r="H25" s="586"/>
      <c r="I25" s="96" t="s">
        <v>16</v>
      </c>
      <c r="J25" s="97">
        <f>SUM(J23:J24)</f>
        <v>59.4</v>
      </c>
      <c r="K25" s="36"/>
    </row>
    <row r="26" spans="1:13" ht="14.4" customHeight="1">
      <c r="A26" s="71"/>
      <c r="B26" s="62"/>
      <c r="C26" s="62"/>
      <c r="D26" s="62"/>
      <c r="E26" s="62"/>
      <c r="F26" s="62"/>
      <c r="G26" s="44"/>
      <c r="H26" s="44"/>
      <c r="I26" s="39"/>
      <c r="J26" s="39"/>
      <c r="K26" s="34"/>
    </row>
    <row r="27" spans="1:13" ht="14.4" customHeight="1">
      <c r="A27" s="46"/>
      <c r="B27" s="84"/>
      <c r="C27" s="44"/>
      <c r="D27" s="44"/>
      <c r="E27" s="39"/>
      <c r="F27" s="39"/>
      <c r="G27" s="44"/>
      <c r="H27" s="44"/>
      <c r="I27" s="39"/>
      <c r="J27" s="39"/>
      <c r="K27" s="34"/>
    </row>
    <row r="28" spans="1:13" ht="14.4" customHeight="1">
      <c r="A28" s="46"/>
      <c r="B28" s="39"/>
      <c r="C28" s="39"/>
      <c r="D28" s="44"/>
      <c r="E28" s="39"/>
      <c r="F28" s="37"/>
      <c r="G28" s="44"/>
      <c r="H28" s="44"/>
      <c r="I28" s="44"/>
      <c r="J28" s="44"/>
      <c r="K28" s="38"/>
    </row>
    <row r="29" spans="1:13" ht="14.4" customHeight="1">
      <c r="A29" s="71"/>
      <c r="B29" s="62" t="s">
        <v>353</v>
      </c>
      <c r="C29" s="62"/>
      <c r="D29" s="62"/>
      <c r="E29" s="62"/>
      <c r="F29" s="37"/>
      <c r="G29" s="37"/>
      <c r="H29" s="39"/>
      <c r="I29" s="39"/>
      <c r="J29" s="39"/>
      <c r="K29" s="52"/>
    </row>
    <row r="30" spans="1:13" ht="14.4" customHeight="1">
      <c r="A30" s="71"/>
      <c r="B30" s="44"/>
      <c r="C30" s="62"/>
      <c r="D30" s="39"/>
      <c r="E30" s="39"/>
      <c r="F30" s="37"/>
      <c r="G30" s="37"/>
      <c r="H30" s="37"/>
      <c r="I30" s="37"/>
      <c r="J30" s="37"/>
      <c r="K30" s="72"/>
    </row>
    <row r="31" spans="1:13" ht="14.4" customHeight="1">
      <c r="A31" s="71"/>
      <c r="B31" s="62"/>
      <c r="C31" s="62"/>
      <c r="D31" s="39"/>
      <c r="E31" s="39"/>
      <c r="F31" s="39"/>
      <c r="G31" s="37"/>
      <c r="H31" s="37"/>
      <c r="I31" s="37"/>
      <c r="J31" s="37"/>
      <c r="K31" s="72"/>
    </row>
    <row r="32" spans="1:13" ht="14.4" customHeight="1">
      <c r="A32" s="71"/>
      <c r="B32" s="62"/>
      <c r="C32" s="62"/>
      <c r="D32" s="39"/>
      <c r="E32" s="39"/>
      <c r="F32" s="39"/>
      <c r="G32" s="37"/>
      <c r="H32" s="37"/>
      <c r="I32" s="37"/>
      <c r="J32" s="37"/>
      <c r="K32" s="72"/>
      <c r="M32" s="47"/>
    </row>
    <row r="33" spans="1:13" ht="14.4" customHeight="1">
      <c r="A33" s="587"/>
      <c r="B33" s="588"/>
      <c r="C33" s="588"/>
      <c r="D33" s="588"/>
      <c r="E33" s="588"/>
      <c r="F33" s="588"/>
      <c r="G33" s="588"/>
      <c r="H33" s="588"/>
      <c r="I33" s="588"/>
      <c r="J33" s="588"/>
      <c r="K33" s="589"/>
      <c r="M33" s="47"/>
    </row>
    <row r="34" spans="1:13" ht="5.25" customHeight="1">
      <c r="A34" s="590"/>
      <c r="B34" s="591"/>
      <c r="C34" s="591"/>
      <c r="D34" s="43"/>
      <c r="E34" s="592"/>
      <c r="F34" s="592"/>
      <c r="G34" s="43"/>
      <c r="H34" s="43"/>
      <c r="I34" s="43"/>
      <c r="J34" s="43"/>
      <c r="K34" s="48"/>
      <c r="M34" s="47"/>
    </row>
    <row r="35" spans="1:13" s="81" customFormat="1" ht="14.4" customHeight="1">
      <c r="A35" s="91"/>
      <c r="B35" s="85" t="s">
        <v>157</v>
      </c>
      <c r="C35" s="85"/>
      <c r="D35" s="85"/>
      <c r="E35" s="85"/>
      <c r="F35" s="85"/>
      <c r="G35" s="85"/>
      <c r="H35" s="85"/>
      <c r="I35" s="85"/>
      <c r="J35" s="86" t="s">
        <v>59</v>
      </c>
      <c r="K35" s="72"/>
      <c r="M35" s="93"/>
    </row>
    <row r="36" spans="1:13" s="82" customFormat="1" ht="5.25" customHeight="1">
      <c r="A36" s="92"/>
      <c r="B36" s="87"/>
      <c r="C36" s="87"/>
      <c r="D36" s="87"/>
      <c r="E36" s="87"/>
      <c r="F36" s="87"/>
      <c r="G36" s="87"/>
      <c r="H36" s="87"/>
      <c r="I36" s="87"/>
      <c r="J36" s="88"/>
      <c r="K36" s="72"/>
      <c r="M36" s="16"/>
    </row>
    <row r="37" spans="1:13" s="82" customFormat="1" ht="12" customHeight="1">
      <c r="A37" s="92"/>
      <c r="B37" s="87" t="s">
        <v>63</v>
      </c>
      <c r="C37" s="87"/>
      <c r="D37" s="87"/>
      <c r="E37" s="87"/>
      <c r="F37" s="87"/>
      <c r="G37" s="87"/>
      <c r="H37" s="87"/>
      <c r="I37" s="87"/>
      <c r="J37" s="88" t="s">
        <v>60</v>
      </c>
      <c r="K37" s="72"/>
      <c r="M37" s="16"/>
    </row>
    <row r="38" spans="1:13" s="82" customFormat="1" ht="12" customHeight="1">
      <c r="A38" s="92"/>
      <c r="B38" s="87" t="s">
        <v>64</v>
      </c>
      <c r="C38" s="87"/>
      <c r="D38" s="87"/>
      <c r="E38" s="87"/>
      <c r="F38" s="87"/>
      <c r="G38" s="87"/>
      <c r="H38" s="87"/>
      <c r="I38" s="87"/>
      <c r="J38" s="88" t="s">
        <v>61</v>
      </c>
      <c r="K38" s="72"/>
      <c r="M38" s="16"/>
    </row>
    <row r="39" spans="1:13" s="82" customFormat="1" ht="12" customHeight="1">
      <c r="A39" s="92"/>
      <c r="B39" s="87" t="s">
        <v>68</v>
      </c>
      <c r="C39" s="87"/>
      <c r="D39" s="87"/>
      <c r="E39" s="87"/>
      <c r="F39" s="87"/>
      <c r="G39" s="87"/>
      <c r="H39" s="87"/>
      <c r="I39" s="87"/>
      <c r="J39" s="88" t="s">
        <v>62</v>
      </c>
      <c r="K39" s="72"/>
    </row>
    <row r="40" spans="1:13" ht="14.4" customHeight="1" thickBot="1">
      <c r="A40" s="582"/>
      <c r="B40" s="583"/>
      <c r="C40" s="583"/>
      <c r="D40" s="79"/>
      <c r="E40" s="584"/>
      <c r="F40" s="584"/>
      <c r="G40" s="79"/>
      <c r="H40" s="79"/>
      <c r="I40" s="79"/>
      <c r="J40" s="79"/>
      <c r="K40" s="80"/>
    </row>
    <row r="41" spans="1:13" ht="15" thickTop="1"/>
  </sheetData>
  <mergeCells count="44">
    <mergeCell ref="A1:C1"/>
    <mergeCell ref="E1:F1"/>
    <mergeCell ref="B2:D2"/>
    <mergeCell ref="I2:J2"/>
    <mergeCell ref="B3:D3"/>
    <mergeCell ref="I3:J3"/>
    <mergeCell ref="H14:J14"/>
    <mergeCell ref="C15:F15"/>
    <mergeCell ref="I15:J15"/>
    <mergeCell ref="B4:D4"/>
    <mergeCell ref="I4:J4"/>
    <mergeCell ref="I5:J5"/>
    <mergeCell ref="A6:C6"/>
    <mergeCell ref="E6:F6"/>
    <mergeCell ref="A7:C7"/>
    <mergeCell ref="E7:F7"/>
    <mergeCell ref="A8:F8"/>
    <mergeCell ref="E9:F9"/>
    <mergeCell ref="E10:F10"/>
    <mergeCell ref="E11:F11"/>
    <mergeCell ref="A16:C16"/>
    <mergeCell ref="E16:F16"/>
    <mergeCell ref="G17:H17"/>
    <mergeCell ref="I17:J17"/>
    <mergeCell ref="C19:F19"/>
    <mergeCell ref="I21:J21"/>
    <mergeCell ref="I22:J22"/>
    <mergeCell ref="C18:D18"/>
    <mergeCell ref="E18:F18"/>
    <mergeCell ref="C17:F17"/>
    <mergeCell ref="C23:D23"/>
    <mergeCell ref="E23:F23"/>
    <mergeCell ref="G23:H23"/>
    <mergeCell ref="C24:D24"/>
    <mergeCell ref="E24:F24"/>
    <mergeCell ref="G24:H24"/>
    <mergeCell ref="A40:C40"/>
    <mergeCell ref="E40:F40"/>
    <mergeCell ref="C25:D25"/>
    <mergeCell ref="E25:F25"/>
    <mergeCell ref="G25:H25"/>
    <mergeCell ref="A33:K33"/>
    <mergeCell ref="A34:C34"/>
    <mergeCell ref="E34:F34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2750-1E3E-440A-9294-493772872EB9}">
  <dimension ref="A1:N23"/>
  <sheetViews>
    <sheetView workbookViewId="0">
      <selection activeCell="L23" sqref="A1:L23"/>
    </sheetView>
  </sheetViews>
  <sheetFormatPr baseColWidth="10" defaultRowHeight="14.5"/>
  <cols>
    <col min="1" max="1" width="1.26953125" style="269" customWidth="1"/>
    <col min="2" max="2" width="12" style="269" customWidth="1"/>
    <col min="3" max="3" width="5.36328125" style="269" customWidth="1"/>
    <col min="4" max="4" width="6.36328125" style="269" customWidth="1"/>
    <col min="5" max="6" width="8.7265625" style="269" customWidth="1"/>
    <col min="7" max="7" width="7" style="269" customWidth="1"/>
    <col min="8" max="8" width="7.08984375" style="269" customWidth="1"/>
    <col min="9" max="10" width="8.7265625" style="269" customWidth="1"/>
    <col min="11" max="11" width="14.7265625" style="269" customWidth="1"/>
    <col min="12" max="12" width="2.08984375" style="269" customWidth="1"/>
  </cols>
  <sheetData>
    <row r="1" spans="1:14">
      <c r="A1" s="255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7"/>
    </row>
    <row r="2" spans="1:14">
      <c r="A2" s="255"/>
      <c r="B2" s="258"/>
      <c r="C2" s="258"/>
      <c r="D2" s="258"/>
      <c r="E2" s="258"/>
      <c r="F2" s="258" t="s">
        <v>340</v>
      </c>
      <c r="G2" s="258"/>
      <c r="H2" s="258"/>
      <c r="I2" s="258"/>
      <c r="J2" s="258"/>
      <c r="K2" s="258"/>
      <c r="L2" s="259"/>
    </row>
    <row r="3" spans="1:14">
      <c r="A3" s="255"/>
      <c r="B3" s="258"/>
      <c r="C3" s="258"/>
      <c r="D3" s="258"/>
      <c r="E3" s="258"/>
      <c r="F3" s="258" t="s">
        <v>341</v>
      </c>
      <c r="G3" s="258"/>
      <c r="H3" s="258"/>
      <c r="I3" s="258"/>
      <c r="J3" s="258"/>
      <c r="K3" s="258"/>
      <c r="L3" s="259"/>
    </row>
    <row r="4" spans="1:14">
      <c r="A4" s="255"/>
      <c r="B4" s="258"/>
      <c r="C4" s="258"/>
      <c r="D4" s="258"/>
      <c r="E4" s="258"/>
      <c r="F4" s="258" t="s">
        <v>342</v>
      </c>
      <c r="G4" s="258"/>
      <c r="H4" s="258"/>
      <c r="I4" s="258"/>
      <c r="J4" s="258"/>
      <c r="K4" s="258"/>
      <c r="L4" s="259"/>
    </row>
    <row r="5" spans="1:14" ht="15" thickBot="1">
      <c r="A5" s="255"/>
      <c r="B5" s="258"/>
      <c r="C5" s="258"/>
      <c r="D5" s="258"/>
      <c r="E5" s="622"/>
      <c r="F5" s="623"/>
      <c r="G5" s="622"/>
      <c r="H5" s="623"/>
      <c r="I5" s="263"/>
      <c r="J5" s="622"/>
      <c r="K5" s="623"/>
      <c r="L5" s="259"/>
      <c r="N5" s="260"/>
    </row>
    <row r="6" spans="1:14" s="163" customFormat="1">
      <c r="A6" s="255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9"/>
      <c r="N6" s="260"/>
    </row>
    <row r="7" spans="1:14" ht="15.5">
      <c r="A7" s="255"/>
      <c r="B7" s="258"/>
      <c r="C7" s="258"/>
      <c r="D7" s="258"/>
      <c r="E7" s="261" t="s">
        <v>43</v>
      </c>
      <c r="F7" s="258"/>
      <c r="G7" s="258"/>
      <c r="H7" s="258"/>
      <c r="I7" s="620">
        <v>870253</v>
      </c>
      <c r="J7" s="621"/>
      <c r="K7" s="621"/>
      <c r="L7" s="259"/>
    </row>
    <row r="8" spans="1:14" ht="15" thickBot="1">
      <c r="A8" s="255"/>
      <c r="B8" s="258"/>
      <c r="C8" s="258"/>
      <c r="D8" s="258"/>
      <c r="E8" s="262" t="s">
        <v>343</v>
      </c>
      <c r="F8" s="258"/>
      <c r="G8" s="258"/>
      <c r="H8" s="258"/>
      <c r="I8" s="258"/>
      <c r="J8" s="622" t="s">
        <v>429</v>
      </c>
      <c r="K8" s="623"/>
      <c r="L8" s="259"/>
    </row>
    <row r="9" spans="1:14">
      <c r="A9" s="255"/>
      <c r="B9" s="264" t="s">
        <v>205</v>
      </c>
      <c r="C9" s="264" t="s">
        <v>206</v>
      </c>
      <c r="D9" s="264" t="s">
        <v>207</v>
      </c>
      <c r="E9" s="264" t="s">
        <v>208</v>
      </c>
      <c r="F9" s="265"/>
      <c r="G9" s="264" t="s">
        <v>209</v>
      </c>
      <c r="H9" s="264" t="s">
        <v>124</v>
      </c>
      <c r="I9" s="264" t="s">
        <v>210</v>
      </c>
      <c r="J9" s="266" t="s">
        <v>211</v>
      </c>
      <c r="K9" s="265" t="s">
        <v>18</v>
      </c>
      <c r="L9" s="259"/>
    </row>
    <row r="10" spans="1:14" ht="15" thickBot="1">
      <c r="A10" s="255"/>
      <c r="B10" s="267" t="s">
        <v>212</v>
      </c>
      <c r="C10" s="267"/>
      <c r="D10" s="267"/>
      <c r="E10" s="267"/>
      <c r="F10" s="268"/>
      <c r="G10" s="267"/>
      <c r="H10" s="267"/>
      <c r="I10" s="267"/>
      <c r="J10" s="267"/>
      <c r="K10" s="267"/>
      <c r="L10" s="259"/>
    </row>
    <row r="11" spans="1:14">
      <c r="A11" s="255"/>
      <c r="B11" s="264" t="s">
        <v>213</v>
      </c>
      <c r="C11" s="264" t="s">
        <v>214</v>
      </c>
      <c r="D11" s="264"/>
      <c r="E11" s="264" t="s">
        <v>215</v>
      </c>
      <c r="F11" s="264"/>
      <c r="G11" s="264"/>
      <c r="H11" s="264"/>
      <c r="I11" s="264" t="s">
        <v>216</v>
      </c>
      <c r="J11" s="264"/>
      <c r="K11" s="256"/>
      <c r="L11" s="259"/>
    </row>
    <row r="12" spans="1:14">
      <c r="A12" s="255"/>
      <c r="B12" s="258" t="s">
        <v>344</v>
      </c>
      <c r="C12" s="258" t="s">
        <v>217</v>
      </c>
      <c r="D12" s="258"/>
      <c r="E12" s="258" t="s">
        <v>345</v>
      </c>
      <c r="F12" s="258"/>
      <c r="G12" s="258"/>
      <c r="H12" s="258"/>
      <c r="I12" s="258" t="s">
        <v>443</v>
      </c>
      <c r="J12" s="258"/>
      <c r="K12" s="258"/>
      <c r="L12" s="259"/>
    </row>
    <row r="13" spans="1:14">
      <c r="A13" s="255"/>
      <c r="B13" s="258"/>
      <c r="C13" s="258"/>
      <c r="D13" s="258"/>
      <c r="E13" s="258" t="s">
        <v>346</v>
      </c>
      <c r="F13" s="258"/>
      <c r="G13" s="258"/>
      <c r="H13" s="258"/>
      <c r="I13" s="258" t="s">
        <v>53</v>
      </c>
      <c r="J13" s="258"/>
      <c r="L13" s="259"/>
    </row>
    <row r="14" spans="1:14">
      <c r="A14" s="255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59"/>
    </row>
    <row r="15" spans="1:14">
      <c r="A15" s="271"/>
      <c r="B15" s="262"/>
      <c r="C15" s="272">
        <v>1</v>
      </c>
      <c r="D15" s="262" t="s">
        <v>218</v>
      </c>
      <c r="E15" s="262" t="s">
        <v>219</v>
      </c>
      <c r="F15" s="262"/>
      <c r="G15" s="262"/>
      <c r="H15" s="262"/>
      <c r="I15" s="262" t="s">
        <v>220</v>
      </c>
      <c r="J15" s="273">
        <v>175</v>
      </c>
      <c r="K15" s="273">
        <f>J15</f>
        <v>175</v>
      </c>
      <c r="L15" s="274"/>
    </row>
    <row r="16" spans="1:14">
      <c r="A16" s="255"/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9"/>
    </row>
    <row r="17" spans="1:12">
      <c r="A17" s="255"/>
      <c r="B17" s="275"/>
      <c r="C17" s="276"/>
      <c r="D17" s="276"/>
      <c r="E17" s="276"/>
      <c r="F17" s="276"/>
      <c r="G17" s="276"/>
      <c r="H17" s="276"/>
      <c r="I17" s="277"/>
      <c r="J17" s="277"/>
      <c r="K17" s="278"/>
      <c r="L17" s="259"/>
    </row>
    <row r="18" spans="1:12" ht="15" thickBot="1">
      <c r="A18" s="255"/>
      <c r="B18" s="279"/>
      <c r="C18" s="279"/>
      <c r="D18" s="279"/>
      <c r="E18" s="279"/>
      <c r="F18" s="279"/>
      <c r="G18" s="279"/>
      <c r="H18" s="279"/>
      <c r="I18" s="280"/>
      <c r="J18" s="280"/>
      <c r="K18" s="281"/>
      <c r="L18" s="259"/>
    </row>
    <row r="19" spans="1:12">
      <c r="A19" s="255"/>
      <c r="B19" s="258"/>
      <c r="C19" s="258"/>
      <c r="D19" s="258"/>
      <c r="E19" s="258"/>
      <c r="F19" s="258"/>
      <c r="G19" s="258"/>
      <c r="H19" s="258"/>
      <c r="I19" s="277" t="s">
        <v>221</v>
      </c>
      <c r="J19" s="277"/>
      <c r="K19" s="278">
        <f>SUM(K15:K18)</f>
        <v>175</v>
      </c>
      <c r="L19" s="259"/>
    </row>
    <row r="20" spans="1:12">
      <c r="A20" s="255"/>
      <c r="B20" s="258" t="s">
        <v>222</v>
      </c>
      <c r="C20" s="258"/>
      <c r="D20" s="258"/>
      <c r="E20" s="258"/>
      <c r="F20" s="258"/>
      <c r="G20" s="258"/>
      <c r="H20" s="258"/>
      <c r="I20" s="277" t="s">
        <v>223</v>
      </c>
      <c r="J20" s="277"/>
      <c r="K20" s="278"/>
      <c r="L20" s="259"/>
    </row>
    <row r="21" spans="1:12">
      <c r="A21" s="255"/>
      <c r="B21" s="258" t="s">
        <v>224</v>
      </c>
      <c r="C21" s="258"/>
      <c r="D21" s="258"/>
      <c r="E21" s="258"/>
      <c r="F21" s="258"/>
      <c r="G21" s="258"/>
      <c r="H21" s="258"/>
      <c r="I21" s="277" t="s">
        <v>225</v>
      </c>
      <c r="J21" s="282">
        <v>0.2</v>
      </c>
      <c r="K21" s="278">
        <f>K19*20/100</f>
        <v>35</v>
      </c>
      <c r="L21" s="259"/>
    </row>
    <row r="22" spans="1:12">
      <c r="A22" s="255"/>
      <c r="B22" s="258"/>
      <c r="C22" s="258"/>
      <c r="D22" s="258"/>
      <c r="E22" s="258"/>
      <c r="F22" s="258"/>
      <c r="G22" s="258"/>
      <c r="H22" s="258"/>
      <c r="I22" s="277" t="s">
        <v>226</v>
      </c>
      <c r="J22" s="277"/>
      <c r="K22" s="278">
        <f>K19+K21</f>
        <v>210</v>
      </c>
      <c r="L22" s="259"/>
    </row>
    <row r="23" spans="1:12" ht="15" thickBot="1">
      <c r="A23" s="255"/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83"/>
    </row>
  </sheetData>
  <mergeCells count="5">
    <mergeCell ref="I7:K7"/>
    <mergeCell ref="J8:K8"/>
    <mergeCell ref="J5:K5"/>
    <mergeCell ref="E5:F5"/>
    <mergeCell ref="G5:H5"/>
  </mergeCells>
  <pageMargins left="0.7" right="0.7" top="0.78740157499999996" bottom="0.78740157499999996" header="0.3" footer="0.3"/>
  <ignoredErrors>
    <ignoredError sqref="C12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B2D11-6F87-4667-9D58-BB7A577E7777}">
  <dimension ref="A1:I46"/>
  <sheetViews>
    <sheetView topLeftCell="A27" workbookViewId="0">
      <selection activeCell="A43" sqref="A1:H43"/>
    </sheetView>
  </sheetViews>
  <sheetFormatPr baseColWidth="10" defaultColWidth="11.36328125" defaultRowHeight="12.5"/>
  <cols>
    <col min="1" max="1" width="2.7265625" style="370" customWidth="1"/>
    <col min="2" max="2" width="13.6328125" style="370" customWidth="1"/>
    <col min="3" max="4" width="11.36328125" style="370"/>
    <col min="5" max="5" width="14" style="370" customWidth="1"/>
    <col min="6" max="7" width="12.36328125" style="370" customWidth="1"/>
    <col min="8" max="8" width="2.7265625" style="370" customWidth="1"/>
    <col min="9" max="9" width="13" style="370" customWidth="1"/>
    <col min="10" max="16384" width="11.36328125" style="370"/>
  </cols>
  <sheetData>
    <row r="1" spans="1:8">
      <c r="A1" s="367"/>
      <c r="B1" s="368"/>
      <c r="C1" s="368"/>
      <c r="D1" s="368"/>
      <c r="E1" s="368"/>
      <c r="F1" s="368"/>
      <c r="G1" s="368"/>
      <c r="H1" s="369"/>
    </row>
    <row r="2" spans="1:8">
      <c r="A2" s="371"/>
      <c r="B2" s="372"/>
      <c r="C2" s="372"/>
      <c r="D2" s="372"/>
      <c r="E2" s="372"/>
      <c r="F2" s="372"/>
      <c r="G2" s="372"/>
      <c r="H2" s="373"/>
    </row>
    <row r="3" spans="1:8">
      <c r="A3" s="371"/>
      <c r="B3" s="372"/>
      <c r="C3" s="372"/>
      <c r="D3" s="372"/>
      <c r="E3" s="372"/>
      <c r="F3" s="372"/>
      <c r="G3" s="372"/>
      <c r="H3" s="373"/>
    </row>
    <row r="4" spans="1:8">
      <c r="A4" s="371"/>
      <c r="B4" s="372"/>
      <c r="C4" s="372"/>
      <c r="D4" s="372"/>
      <c r="E4" s="372"/>
      <c r="F4" s="372"/>
      <c r="G4" s="372"/>
      <c r="H4" s="373"/>
    </row>
    <row r="5" spans="1:8">
      <c r="A5" s="371"/>
      <c r="B5" s="372"/>
      <c r="C5" s="372"/>
      <c r="D5" s="372"/>
      <c r="E5" s="372"/>
      <c r="F5" s="372"/>
      <c r="G5" s="372"/>
      <c r="H5" s="373"/>
    </row>
    <row r="6" spans="1:8">
      <c r="A6" s="371"/>
      <c r="B6" s="372"/>
      <c r="C6" s="372"/>
      <c r="D6" s="372"/>
      <c r="E6" s="372"/>
      <c r="F6" s="372"/>
      <c r="G6" s="372"/>
      <c r="H6" s="373"/>
    </row>
    <row r="7" spans="1:8">
      <c r="A7" s="371"/>
      <c r="B7" s="372"/>
      <c r="C7" s="372"/>
      <c r="D7" s="372"/>
      <c r="E7" s="372"/>
      <c r="F7" s="372"/>
      <c r="G7" s="372"/>
      <c r="H7" s="373"/>
    </row>
    <row r="8" spans="1:8">
      <c r="A8" s="371"/>
      <c r="B8" s="372"/>
      <c r="C8" s="372"/>
      <c r="D8" s="372"/>
      <c r="E8" s="372"/>
      <c r="F8" s="372"/>
      <c r="G8" s="372"/>
      <c r="H8" s="373"/>
    </row>
    <row r="9" spans="1:8" ht="14">
      <c r="A9" s="371"/>
      <c r="B9" s="258" t="s">
        <v>443</v>
      </c>
      <c r="C9" s="372"/>
      <c r="D9" s="372"/>
      <c r="E9" s="372"/>
      <c r="F9" s="372"/>
      <c r="G9" s="372"/>
      <c r="H9" s="373"/>
    </row>
    <row r="10" spans="1:8" ht="14">
      <c r="A10" s="371"/>
      <c r="B10" s="258" t="s">
        <v>195</v>
      </c>
      <c r="C10" s="372"/>
      <c r="D10" s="372"/>
      <c r="E10" s="372"/>
      <c r="F10" s="372"/>
      <c r="G10" s="372"/>
      <c r="H10" s="373"/>
    </row>
    <row r="11" spans="1:8" ht="14">
      <c r="A11" s="371"/>
      <c r="B11" s="258" t="s">
        <v>52</v>
      </c>
      <c r="C11" s="372"/>
      <c r="D11" s="372"/>
      <c r="E11" s="372"/>
      <c r="F11" s="372"/>
      <c r="G11" s="372"/>
      <c r="H11" s="373"/>
    </row>
    <row r="12" spans="1:8" ht="14">
      <c r="A12" s="371"/>
      <c r="B12" s="483" t="s">
        <v>319</v>
      </c>
      <c r="C12" s="372"/>
      <c r="D12" s="372"/>
      <c r="E12" s="372"/>
      <c r="F12" s="372"/>
      <c r="G12" s="372"/>
      <c r="H12" s="373"/>
    </row>
    <row r="13" spans="1:8">
      <c r="A13" s="371"/>
      <c r="B13" s="372"/>
      <c r="C13" s="372"/>
      <c r="D13" s="372"/>
      <c r="E13" s="372"/>
      <c r="F13" s="372"/>
      <c r="G13" s="372"/>
      <c r="H13" s="373"/>
    </row>
    <row r="14" spans="1:8">
      <c r="A14" s="371"/>
      <c r="B14" s="372"/>
      <c r="C14" s="372"/>
      <c r="D14" s="372"/>
      <c r="E14" s="372"/>
      <c r="F14" s="372"/>
      <c r="G14" s="372"/>
      <c r="H14" s="373"/>
    </row>
    <row r="15" spans="1:8">
      <c r="A15" s="371"/>
      <c r="B15" s="372"/>
      <c r="C15" s="372"/>
      <c r="D15" s="372"/>
      <c r="E15" s="372"/>
      <c r="F15" s="372" t="s">
        <v>0</v>
      </c>
      <c r="G15" s="372" t="s">
        <v>430</v>
      </c>
      <c r="H15" s="374"/>
    </row>
    <row r="16" spans="1:8">
      <c r="A16" s="371"/>
      <c r="B16" s="372"/>
      <c r="C16" s="372"/>
      <c r="D16" s="372"/>
      <c r="E16" s="372"/>
      <c r="F16" s="372" t="s">
        <v>1</v>
      </c>
      <c r="G16" s="375">
        <v>11627</v>
      </c>
      <c r="H16" s="376"/>
    </row>
    <row r="17" spans="1:8">
      <c r="A17" s="371"/>
      <c r="B17" s="372"/>
      <c r="C17" s="372"/>
      <c r="D17" s="372"/>
      <c r="E17" s="372"/>
      <c r="F17" s="372"/>
      <c r="G17" s="372"/>
      <c r="H17" s="373"/>
    </row>
    <row r="18" spans="1:8" ht="16.5">
      <c r="A18" s="371"/>
      <c r="B18" s="377" t="s">
        <v>2</v>
      </c>
      <c r="C18" s="378"/>
      <c r="D18" s="377">
        <v>1017</v>
      </c>
      <c r="E18" s="372"/>
      <c r="F18" s="372"/>
      <c r="G18" s="372"/>
      <c r="H18" s="373"/>
    </row>
    <row r="19" spans="1:8">
      <c r="A19" s="371"/>
      <c r="B19" s="372"/>
      <c r="C19" s="372"/>
      <c r="D19" s="372"/>
      <c r="E19" s="372"/>
      <c r="F19" s="372"/>
      <c r="G19" s="372"/>
      <c r="H19" s="373"/>
    </row>
    <row r="20" spans="1:8">
      <c r="A20" s="371"/>
      <c r="B20" s="372"/>
      <c r="C20" s="372"/>
      <c r="D20" s="372"/>
      <c r="E20" s="372"/>
      <c r="F20" s="372"/>
      <c r="G20" s="372"/>
      <c r="H20" s="373"/>
    </row>
    <row r="21" spans="1:8">
      <c r="A21" s="371"/>
      <c r="B21" s="379" t="s">
        <v>3</v>
      </c>
      <c r="C21" s="634" t="s">
        <v>4</v>
      </c>
      <c r="D21" s="634"/>
      <c r="E21" s="634"/>
      <c r="F21" s="634"/>
      <c r="G21" s="379" t="s">
        <v>5</v>
      </c>
      <c r="H21" s="373"/>
    </row>
    <row r="22" spans="1:8" ht="18" customHeight="1">
      <c r="A22" s="371"/>
      <c r="B22" s="635">
        <v>1100</v>
      </c>
      <c r="C22" s="637" t="s">
        <v>321</v>
      </c>
      <c r="D22" s="638"/>
      <c r="E22" s="638"/>
      <c r="F22" s="639"/>
      <c r="G22" s="380">
        <v>1200</v>
      </c>
      <c r="H22" s="373"/>
    </row>
    <row r="23" spans="1:8" ht="15.75" customHeight="1">
      <c r="A23" s="371"/>
      <c r="B23" s="636"/>
      <c r="C23" s="640"/>
      <c r="D23" s="641"/>
      <c r="E23" s="641"/>
      <c r="F23" s="642"/>
      <c r="G23" s="381"/>
      <c r="H23" s="373"/>
    </row>
    <row r="24" spans="1:8" ht="15" customHeight="1">
      <c r="A24" s="371"/>
      <c r="B24" s="382">
        <v>1104</v>
      </c>
      <c r="C24" s="634" t="s">
        <v>322</v>
      </c>
      <c r="D24" s="634"/>
      <c r="E24" s="634"/>
      <c r="F24" s="634"/>
      <c r="G24" s="383">
        <v>63</v>
      </c>
      <c r="H24" s="373"/>
    </row>
    <row r="25" spans="1:8" ht="14.5">
      <c r="A25" s="371"/>
      <c r="B25" s="375"/>
      <c r="C25" s="384"/>
      <c r="D25" s="384"/>
      <c r="E25" s="384"/>
      <c r="F25" s="384"/>
      <c r="G25" s="372"/>
      <c r="H25" s="385"/>
    </row>
    <row r="26" spans="1:8" ht="13">
      <c r="A26" s="371"/>
      <c r="B26" s="372"/>
      <c r="C26" s="372"/>
      <c r="D26" s="372"/>
      <c r="E26" s="386" t="s">
        <v>6</v>
      </c>
      <c r="F26" s="372"/>
      <c r="G26" s="387">
        <f>G22+G24</f>
        <v>1263</v>
      </c>
      <c r="H26" s="388"/>
    </row>
    <row r="27" spans="1:8" ht="14.5">
      <c r="A27" s="371"/>
      <c r="B27" s="372"/>
      <c r="C27" s="372"/>
      <c r="D27" s="372"/>
      <c r="E27" s="389">
        <v>0.2</v>
      </c>
      <c r="F27" s="372" t="s">
        <v>15</v>
      </c>
      <c r="G27" s="387">
        <f>G26*E27</f>
        <v>252.60000000000002</v>
      </c>
      <c r="H27" s="388"/>
    </row>
    <row r="28" spans="1:8">
      <c r="A28" s="371"/>
      <c r="B28" s="372"/>
      <c r="C28" s="372"/>
      <c r="D28" s="372"/>
      <c r="E28" s="372"/>
      <c r="F28" s="372"/>
      <c r="G28" s="372"/>
      <c r="H28" s="373"/>
    </row>
    <row r="29" spans="1:8" ht="13">
      <c r="A29" s="371"/>
      <c r="B29" s="372"/>
      <c r="C29" s="372"/>
      <c r="D29" s="372"/>
      <c r="E29" s="386" t="s">
        <v>7</v>
      </c>
      <c r="F29" s="372"/>
      <c r="G29" s="387">
        <f>G26+G27</f>
        <v>1515.6</v>
      </c>
      <c r="H29" s="388"/>
    </row>
    <row r="30" spans="1:8">
      <c r="A30" s="371"/>
      <c r="B30" s="372"/>
      <c r="C30" s="372"/>
      <c r="D30" s="372"/>
      <c r="E30" s="372"/>
      <c r="F30" s="372"/>
      <c r="G30" s="372"/>
      <c r="H30" s="373"/>
    </row>
    <row r="31" spans="1:8">
      <c r="A31" s="371"/>
      <c r="B31" s="372"/>
      <c r="C31" s="372"/>
      <c r="D31" s="372"/>
      <c r="E31" s="372"/>
      <c r="F31" s="372"/>
      <c r="G31" s="372"/>
      <c r="H31" s="373"/>
    </row>
    <row r="32" spans="1:8">
      <c r="A32" s="371"/>
      <c r="B32" s="372" t="s">
        <v>320</v>
      </c>
      <c r="C32" s="372"/>
      <c r="D32" s="372"/>
      <c r="E32" s="372"/>
      <c r="F32" s="372"/>
      <c r="G32" s="372"/>
      <c r="H32" s="373"/>
    </row>
    <row r="33" spans="1:9">
      <c r="A33" s="371"/>
      <c r="B33" s="372"/>
      <c r="C33" s="372"/>
      <c r="D33" s="372"/>
      <c r="E33" s="372"/>
      <c r="F33" s="372"/>
      <c r="G33" s="372"/>
      <c r="H33" s="373"/>
    </row>
    <row r="34" spans="1:9">
      <c r="A34" s="371"/>
      <c r="B34" s="372"/>
      <c r="C34" s="372"/>
      <c r="D34" s="372"/>
      <c r="E34" s="372"/>
      <c r="F34" s="372"/>
      <c r="G34" s="372"/>
      <c r="H34" s="373"/>
    </row>
    <row r="35" spans="1:9">
      <c r="A35" s="371"/>
      <c r="B35" s="372"/>
      <c r="C35" s="372"/>
      <c r="D35" s="372"/>
      <c r="E35" s="372"/>
      <c r="F35" s="372"/>
      <c r="G35" s="372"/>
      <c r="H35" s="373"/>
    </row>
    <row r="36" spans="1:9">
      <c r="A36" s="371"/>
      <c r="B36" s="372"/>
      <c r="C36" s="372"/>
      <c r="D36" s="372"/>
      <c r="E36" s="372"/>
      <c r="F36" s="372"/>
      <c r="G36" s="372"/>
      <c r="H36" s="373"/>
    </row>
    <row r="37" spans="1:9">
      <c r="A37" s="371"/>
      <c r="B37" s="372"/>
      <c r="C37" s="372"/>
      <c r="D37" s="372"/>
      <c r="E37" s="372"/>
      <c r="F37" s="372"/>
      <c r="G37" s="372"/>
      <c r="H37" s="373"/>
    </row>
    <row r="38" spans="1:9">
      <c r="A38" s="371"/>
      <c r="B38" s="372"/>
      <c r="C38" s="372"/>
      <c r="D38" s="372"/>
      <c r="E38" s="372"/>
      <c r="F38" s="372"/>
      <c r="G38" s="372"/>
      <c r="H38" s="373"/>
    </row>
    <row r="39" spans="1:9">
      <c r="A39" s="631" t="s">
        <v>241</v>
      </c>
      <c r="B39" s="632"/>
      <c r="C39" s="632"/>
      <c r="D39" s="632"/>
      <c r="E39" s="632"/>
      <c r="F39" s="632"/>
      <c r="G39" s="632"/>
      <c r="H39" s="633"/>
      <c r="I39" s="390"/>
    </row>
    <row r="40" spans="1:9">
      <c r="A40" s="625" t="s">
        <v>242</v>
      </c>
      <c r="B40" s="626"/>
      <c r="C40" s="626"/>
      <c r="D40" s="626"/>
      <c r="E40" s="626"/>
      <c r="F40" s="626"/>
      <c r="G40" s="626"/>
      <c r="H40" s="627"/>
      <c r="I40" s="391"/>
    </row>
    <row r="41" spans="1:9">
      <c r="A41" s="625" t="s">
        <v>8</v>
      </c>
      <c r="B41" s="626"/>
      <c r="C41" s="626"/>
      <c r="D41" s="626"/>
      <c r="E41" s="626"/>
      <c r="F41" s="626"/>
      <c r="G41" s="626"/>
      <c r="H41" s="627"/>
      <c r="I41" s="391"/>
    </row>
    <row r="42" spans="1:9">
      <c r="A42" s="625" t="s">
        <v>9</v>
      </c>
      <c r="B42" s="626"/>
      <c r="C42" s="626"/>
      <c r="D42" s="626"/>
      <c r="E42" s="626"/>
      <c r="F42" s="626"/>
      <c r="G42" s="626"/>
      <c r="H42" s="627"/>
      <c r="I42" s="391"/>
    </row>
    <row r="43" spans="1:9" ht="13" thickBot="1">
      <c r="A43" s="628" t="s">
        <v>10</v>
      </c>
      <c r="B43" s="629"/>
      <c r="C43" s="629"/>
      <c r="D43" s="629"/>
      <c r="E43" s="629"/>
      <c r="F43" s="629"/>
      <c r="G43" s="629"/>
      <c r="H43" s="630"/>
      <c r="I43" s="391"/>
    </row>
    <row r="44" spans="1:9">
      <c r="B44" s="624"/>
      <c r="C44" s="624"/>
      <c r="D44" s="624"/>
      <c r="E44" s="624"/>
      <c r="F44" s="624"/>
      <c r="G44" s="624"/>
      <c r="H44" s="624"/>
      <c r="I44" s="624"/>
    </row>
    <row r="45" spans="1:9">
      <c r="B45" s="624"/>
      <c r="C45" s="624"/>
      <c r="D45" s="624"/>
      <c r="E45" s="624"/>
      <c r="F45" s="624"/>
      <c r="G45" s="624"/>
      <c r="H45" s="624"/>
      <c r="I45" s="624"/>
    </row>
    <row r="46" spans="1:9">
      <c r="B46" s="624"/>
      <c r="C46" s="624"/>
      <c r="D46" s="624"/>
      <c r="E46" s="624"/>
      <c r="F46" s="624"/>
      <c r="G46" s="624"/>
      <c r="H46" s="624"/>
      <c r="I46" s="624"/>
    </row>
  </sheetData>
  <mergeCells count="13">
    <mergeCell ref="A39:H39"/>
    <mergeCell ref="C21:F21"/>
    <mergeCell ref="B22:B23"/>
    <mergeCell ref="C22:F22"/>
    <mergeCell ref="C23:F23"/>
    <mergeCell ref="C24:F24"/>
    <mergeCell ref="B46:I46"/>
    <mergeCell ref="A40:H40"/>
    <mergeCell ref="A41:H41"/>
    <mergeCell ref="A42:H42"/>
    <mergeCell ref="A43:H43"/>
    <mergeCell ref="B44:I44"/>
    <mergeCell ref="B45:I4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39</vt:i4>
      </vt:variant>
    </vt:vector>
  </HeadingPairs>
  <TitlesOfParts>
    <vt:vector size="39" baseType="lpstr">
      <vt:lpstr>Beleg 1) AR</vt:lpstr>
      <vt:lpstr>Beleg 2) Pagro</vt:lpstr>
      <vt:lpstr>Beleg 3) Magenta</vt:lpstr>
      <vt:lpstr>Beleg 4) HW Einkauf</vt:lpstr>
      <vt:lpstr>Beleg 5) Versandkosten</vt:lpstr>
      <vt:lpstr>Beleg 6) Post</vt:lpstr>
      <vt:lpstr>Beleg 7) Gutschrift zu Beleg 1</vt:lpstr>
      <vt:lpstr>Beleg 8) Bezugskosten</vt:lpstr>
      <vt:lpstr>Beleg 9) Werbung</vt:lpstr>
      <vt:lpstr>Beleg 10) GS HW-Einkauf</vt:lpstr>
      <vt:lpstr>Beleg 11) Bank 1</vt:lpstr>
      <vt:lpstr>zu Beleg 11</vt:lpstr>
      <vt:lpstr>Beleg 12) Autokauf</vt:lpstr>
      <vt:lpstr>Beleg 13) Oil! Tankstelle</vt:lpstr>
      <vt:lpstr>Beleg 14) Vignette</vt:lpstr>
      <vt:lpstr>Beleg 15) GWG</vt:lpstr>
      <vt:lpstr>Beleg 16) Vk mit Bankomatkarte</vt:lpstr>
      <vt:lpstr>Beleg 17) Zgonc</vt:lpstr>
      <vt:lpstr>Beleg 18) Vk DL mit KK</vt:lpstr>
      <vt:lpstr>Beleg 19) Bank 2</vt:lpstr>
      <vt:lpstr>zu Beleg 19) Abrechnung Visa</vt:lpstr>
      <vt:lpstr>Beleg 20) kassa_ausgang</vt:lpstr>
      <vt:lpstr>Beleg 21) Privat</vt:lpstr>
      <vt:lpstr>Beleg 22) Bank 3</vt:lpstr>
      <vt:lpstr>Beleg 23) ER mit Skonto</vt:lpstr>
      <vt:lpstr>Beleg 24) AR mit Skonto</vt:lpstr>
      <vt:lpstr>Beleg 25) Bank 4 </vt:lpstr>
      <vt:lpstr>zu Beleg 25) Bank 4</vt:lpstr>
      <vt:lpstr>Beleg 26) igE</vt:lpstr>
      <vt:lpstr>Beleg 27) Import</vt:lpstr>
      <vt:lpstr>Beleg 28) igL</vt:lpstr>
      <vt:lpstr>Beleg 29) Export</vt:lpstr>
      <vt:lpstr>Beleg 30) Bank 5</vt:lpstr>
      <vt:lpstr>zu Beleg 30) Bank 5</vt:lpstr>
      <vt:lpstr>zu Beleg 30) Bank 5_2</vt:lpstr>
      <vt:lpstr>Beleg 31) Gehalt</vt:lpstr>
      <vt:lpstr>Beleg 32) Bank 6 </vt:lpstr>
      <vt:lpstr>zu Beleg 32) Bank</vt:lpstr>
      <vt:lpstr>zu Beleg 32) Bank2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 dobrovits</dc:creator>
  <cp:lastModifiedBy>Zach, Barbara</cp:lastModifiedBy>
  <cp:lastPrinted>2021-04-06T15:45:34Z</cp:lastPrinted>
  <dcterms:created xsi:type="dcterms:W3CDTF">2008-08-13T14:58:38Z</dcterms:created>
  <dcterms:modified xsi:type="dcterms:W3CDTF">2025-09-29T10:33:15Z</dcterms:modified>
</cp:coreProperties>
</file>